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Z:\DASG\DASG Budget\DASG Budget 2024-2025\"/>
    </mc:Choice>
  </mc:AlternateContent>
  <xr:revisionPtr revIDLastSave="0" documentId="13_ncr:1_{677226B7-1108-4992-BA5E-1E761F3C8A2A}" xr6:coauthVersionLast="47" xr6:coauthVersionMax="47" xr10:uidLastSave="{00000000-0000-0000-0000-000000000000}"/>
  <bookViews>
    <workbookView xWindow="840" yWindow="180" windowWidth="26625" windowHeight="14970" tabRatio="601" xr2:uid="{00000000-000D-0000-FFFF-FFFF00000000}"/>
  </bookViews>
  <sheets>
    <sheet name="2023-2024 DASG Budget (Fund 41)" sheetId="1" r:id="rId1"/>
  </sheets>
  <definedNames>
    <definedName name="_xlnm.Print_Area" localSheetId="0">'2023-2024 DASG Budget (Fund 41)'!$A$1:$L$554</definedName>
    <definedName name="_xlnm.Print_Titles" localSheetId="0">'2023-2024 DASG Budget (Fund 41)'!$1:$3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0" i="1" l="1"/>
  <c r="F340" i="1"/>
  <c r="G340" i="1"/>
  <c r="H340" i="1"/>
  <c r="I340" i="1"/>
  <c r="J340" i="1"/>
  <c r="K340" i="1"/>
  <c r="D340" i="1"/>
  <c r="I316" i="1"/>
  <c r="J316" i="1"/>
  <c r="K316" i="1"/>
  <c r="H316" i="1"/>
  <c r="G316" i="1"/>
  <c r="F316" i="1"/>
  <c r="E316" i="1"/>
  <c r="D316" i="1"/>
  <c r="J509" i="1" l="1"/>
  <c r="K509" i="1"/>
  <c r="J493" i="1"/>
  <c r="J497" i="1" s="1"/>
  <c r="K493" i="1"/>
  <c r="K497" i="1" s="1"/>
  <c r="J481" i="1"/>
  <c r="K481" i="1"/>
  <c r="J472" i="1"/>
  <c r="K472" i="1"/>
  <c r="J464" i="1"/>
  <c r="K464" i="1"/>
  <c r="J455" i="1"/>
  <c r="K455" i="1"/>
  <c r="J445" i="1"/>
  <c r="K445" i="1"/>
  <c r="J435" i="1"/>
  <c r="K435" i="1"/>
  <c r="J430" i="1"/>
  <c r="K430" i="1"/>
  <c r="J425" i="1"/>
  <c r="K425" i="1"/>
  <c r="J421" i="1"/>
  <c r="K421" i="1"/>
  <c r="J417" i="1"/>
  <c r="K417" i="1"/>
  <c r="J413" i="1"/>
  <c r="K413" i="1"/>
  <c r="J402" i="1"/>
  <c r="K402" i="1"/>
  <c r="J395" i="1"/>
  <c r="K395" i="1"/>
  <c r="J387" i="1"/>
  <c r="K387" i="1"/>
  <c r="J382" i="1"/>
  <c r="K382" i="1"/>
  <c r="J372" i="1"/>
  <c r="K372" i="1"/>
  <c r="J367" i="1"/>
  <c r="K367" i="1"/>
  <c r="J363" i="1"/>
  <c r="K363" i="1"/>
  <c r="J355" i="1"/>
  <c r="K355" i="1"/>
  <c r="J346" i="1"/>
  <c r="K346" i="1"/>
  <c r="J331" i="1"/>
  <c r="K331" i="1"/>
  <c r="J324" i="1"/>
  <c r="K324" i="1"/>
  <c r="J305" i="1"/>
  <c r="K305" i="1"/>
  <c r="J296" i="1"/>
  <c r="K296" i="1"/>
  <c r="J288" i="1"/>
  <c r="K288" i="1"/>
  <c r="J281" i="1"/>
  <c r="K281" i="1"/>
  <c r="J252" i="1"/>
  <c r="K252" i="1"/>
  <c r="J242" i="1"/>
  <c r="K242" i="1"/>
  <c r="J237" i="1"/>
  <c r="K237" i="1"/>
  <c r="J218" i="1"/>
  <c r="K218" i="1"/>
  <c r="J213" i="1"/>
  <c r="K213" i="1"/>
  <c r="J208" i="1"/>
  <c r="K208" i="1"/>
  <c r="J202" i="1"/>
  <c r="K202" i="1"/>
  <c r="J189" i="1"/>
  <c r="K189" i="1"/>
  <c r="J178" i="1"/>
  <c r="K178" i="1"/>
  <c r="J272" i="1"/>
  <c r="K272" i="1"/>
  <c r="J268" i="1"/>
  <c r="K268" i="1"/>
  <c r="K437" i="1" s="1"/>
  <c r="J156" i="1"/>
  <c r="K156" i="1"/>
  <c r="J152" i="1"/>
  <c r="K152" i="1"/>
  <c r="J148" i="1"/>
  <c r="K148" i="1"/>
  <c r="J140" i="1"/>
  <c r="K140" i="1"/>
  <c r="J135" i="1"/>
  <c r="K135" i="1"/>
  <c r="J131" i="1"/>
  <c r="K131" i="1"/>
  <c r="J127" i="1"/>
  <c r="K127" i="1"/>
  <c r="J122" i="1"/>
  <c r="K122" i="1"/>
  <c r="J118" i="1"/>
  <c r="K118" i="1"/>
  <c r="J437" i="1" l="1"/>
  <c r="I324" i="1"/>
  <c r="H324" i="1"/>
  <c r="G324" i="1"/>
  <c r="F324" i="1"/>
  <c r="E324" i="1"/>
  <c r="D324" i="1"/>
  <c r="E252" i="1"/>
  <c r="F252" i="1"/>
  <c r="G252" i="1"/>
  <c r="H252" i="1"/>
  <c r="I252" i="1"/>
  <c r="D252" i="1"/>
  <c r="J254" i="1"/>
  <c r="K254" i="1"/>
  <c r="I242" i="1"/>
  <c r="H242" i="1"/>
  <c r="G242" i="1"/>
  <c r="F242" i="1"/>
  <c r="E242" i="1"/>
  <c r="D242" i="1"/>
  <c r="J51" i="1"/>
  <c r="K51" i="1"/>
  <c r="J39" i="1"/>
  <c r="K39" i="1"/>
  <c r="J30" i="1"/>
  <c r="K30" i="1"/>
  <c r="J26" i="1"/>
  <c r="K26" i="1"/>
  <c r="K103" i="1"/>
  <c r="J107" i="1"/>
  <c r="K107" i="1"/>
  <c r="J103" i="1"/>
  <c r="J99" i="1"/>
  <c r="K99" i="1"/>
  <c r="J92" i="1"/>
  <c r="K92" i="1"/>
  <c r="J88" i="1"/>
  <c r="K88" i="1"/>
  <c r="J84" i="1"/>
  <c r="K84" i="1"/>
  <c r="J78" i="1"/>
  <c r="K78" i="1"/>
  <c r="J74" i="1"/>
  <c r="K74" i="1"/>
  <c r="J68" i="1"/>
  <c r="K68" i="1"/>
  <c r="J62" i="1"/>
  <c r="K62" i="1"/>
  <c r="J56" i="1"/>
  <c r="K56" i="1"/>
  <c r="J19" i="1"/>
  <c r="K19" i="1"/>
  <c r="J15" i="1"/>
  <c r="K15" i="1"/>
  <c r="J11" i="1"/>
  <c r="K11" i="1"/>
  <c r="J511" i="1"/>
  <c r="J513" i="1" s="1"/>
  <c r="K511" i="1"/>
  <c r="K513" i="1" s="1"/>
  <c r="E509" i="1"/>
  <c r="E511" i="1" s="1"/>
  <c r="F509" i="1"/>
  <c r="F511" i="1" s="1"/>
  <c r="G509" i="1"/>
  <c r="G511" i="1" s="1"/>
  <c r="H509" i="1"/>
  <c r="H511" i="1" s="1"/>
  <c r="I509" i="1"/>
  <c r="I511" i="1" s="1"/>
  <c r="J503" i="1"/>
  <c r="K503" i="1"/>
  <c r="E493" i="1"/>
  <c r="E497" i="1" s="1"/>
  <c r="F493" i="1"/>
  <c r="F497" i="1" s="1"/>
  <c r="G493" i="1"/>
  <c r="G497" i="1" s="1"/>
  <c r="G503" i="1" s="1"/>
  <c r="H493" i="1"/>
  <c r="H497" i="1" s="1"/>
  <c r="I493" i="1"/>
  <c r="I497" i="1" s="1"/>
  <c r="J483" i="1"/>
  <c r="K483" i="1"/>
  <c r="E481" i="1"/>
  <c r="F481" i="1"/>
  <c r="G481" i="1"/>
  <c r="H481" i="1"/>
  <c r="I481" i="1"/>
  <c r="E472" i="1"/>
  <c r="F472" i="1"/>
  <c r="G472" i="1"/>
  <c r="H472" i="1"/>
  <c r="I472" i="1"/>
  <c r="J466" i="1"/>
  <c r="K466" i="1"/>
  <c r="E464" i="1"/>
  <c r="E466" i="1" s="1"/>
  <c r="F464" i="1"/>
  <c r="F466" i="1" s="1"/>
  <c r="G464" i="1"/>
  <c r="G466" i="1" s="1"/>
  <c r="H464" i="1"/>
  <c r="H466" i="1" s="1"/>
  <c r="I464" i="1"/>
  <c r="I466" i="1" s="1"/>
  <c r="J457" i="1"/>
  <c r="K457" i="1"/>
  <c r="E455" i="1"/>
  <c r="E457" i="1" s="1"/>
  <c r="F455" i="1"/>
  <c r="F457" i="1" s="1"/>
  <c r="G455" i="1"/>
  <c r="G457" i="1" s="1"/>
  <c r="H455" i="1"/>
  <c r="H457" i="1" s="1"/>
  <c r="I455" i="1"/>
  <c r="I457" i="1" s="1"/>
  <c r="J447" i="1"/>
  <c r="K447" i="1"/>
  <c r="E445" i="1"/>
  <c r="E447" i="1" s="1"/>
  <c r="F445" i="1"/>
  <c r="F447" i="1" s="1"/>
  <c r="G445" i="1"/>
  <c r="G447" i="1" s="1"/>
  <c r="H445" i="1"/>
  <c r="H447" i="1" s="1"/>
  <c r="I445" i="1"/>
  <c r="I447" i="1" s="1"/>
  <c r="E435" i="1"/>
  <c r="F435" i="1"/>
  <c r="G435" i="1"/>
  <c r="H435" i="1"/>
  <c r="I435" i="1"/>
  <c r="E430" i="1"/>
  <c r="F430" i="1"/>
  <c r="G430" i="1"/>
  <c r="H430" i="1"/>
  <c r="I430" i="1"/>
  <c r="E425" i="1"/>
  <c r="F425" i="1"/>
  <c r="G425" i="1"/>
  <c r="H425" i="1"/>
  <c r="I425" i="1"/>
  <c r="E421" i="1"/>
  <c r="F421" i="1"/>
  <c r="G421" i="1"/>
  <c r="H421" i="1"/>
  <c r="I421" i="1"/>
  <c r="E417" i="1"/>
  <c r="F417" i="1"/>
  <c r="G417" i="1"/>
  <c r="H417" i="1"/>
  <c r="I417" i="1"/>
  <c r="E413" i="1"/>
  <c r="F413" i="1"/>
  <c r="G413" i="1"/>
  <c r="H413" i="1"/>
  <c r="I413" i="1"/>
  <c r="E402" i="1"/>
  <c r="F402" i="1"/>
  <c r="G402" i="1"/>
  <c r="H402" i="1"/>
  <c r="I402" i="1"/>
  <c r="E395" i="1"/>
  <c r="F395" i="1"/>
  <c r="G395" i="1"/>
  <c r="H395" i="1"/>
  <c r="I395" i="1"/>
  <c r="E387" i="1"/>
  <c r="F387" i="1"/>
  <c r="G387" i="1"/>
  <c r="H387" i="1"/>
  <c r="I387" i="1"/>
  <c r="E382" i="1"/>
  <c r="F382" i="1"/>
  <c r="G382" i="1"/>
  <c r="H382" i="1"/>
  <c r="I382" i="1"/>
  <c r="E372" i="1"/>
  <c r="F372" i="1"/>
  <c r="G372" i="1"/>
  <c r="H372" i="1"/>
  <c r="I372" i="1"/>
  <c r="E367" i="1"/>
  <c r="F367" i="1"/>
  <c r="G367" i="1"/>
  <c r="H367" i="1"/>
  <c r="I367" i="1"/>
  <c r="E363" i="1"/>
  <c r="F363" i="1"/>
  <c r="G363" i="1"/>
  <c r="H363" i="1"/>
  <c r="I363" i="1"/>
  <c r="E355" i="1"/>
  <c r="F355" i="1"/>
  <c r="G355" i="1"/>
  <c r="H355" i="1"/>
  <c r="I355" i="1"/>
  <c r="E346" i="1"/>
  <c r="F346" i="1"/>
  <c r="G346" i="1"/>
  <c r="H346" i="1"/>
  <c r="I346" i="1"/>
  <c r="E331" i="1"/>
  <c r="F331" i="1"/>
  <c r="G331" i="1"/>
  <c r="H331" i="1"/>
  <c r="I331" i="1"/>
  <c r="E305" i="1"/>
  <c r="F305" i="1"/>
  <c r="G305" i="1"/>
  <c r="H305" i="1"/>
  <c r="I305" i="1"/>
  <c r="E296" i="1"/>
  <c r="F296" i="1"/>
  <c r="G296" i="1"/>
  <c r="H296" i="1"/>
  <c r="I296" i="1"/>
  <c r="E288" i="1"/>
  <c r="F288" i="1"/>
  <c r="G288" i="1"/>
  <c r="H288" i="1"/>
  <c r="I288" i="1"/>
  <c r="E281" i="1"/>
  <c r="F281" i="1"/>
  <c r="G281" i="1"/>
  <c r="H281" i="1"/>
  <c r="I281" i="1"/>
  <c r="E272" i="1"/>
  <c r="F272" i="1"/>
  <c r="G272" i="1"/>
  <c r="H272" i="1"/>
  <c r="I272" i="1"/>
  <c r="E268" i="1"/>
  <c r="F268" i="1"/>
  <c r="G268" i="1"/>
  <c r="H268" i="1"/>
  <c r="I268" i="1"/>
  <c r="E237" i="1"/>
  <c r="F237" i="1"/>
  <c r="G237" i="1"/>
  <c r="H237" i="1"/>
  <c r="I237" i="1"/>
  <c r="E218" i="1"/>
  <c r="F218" i="1"/>
  <c r="G218" i="1"/>
  <c r="H218" i="1"/>
  <c r="I218" i="1"/>
  <c r="E213" i="1"/>
  <c r="F213" i="1"/>
  <c r="G213" i="1"/>
  <c r="H213" i="1"/>
  <c r="I213" i="1"/>
  <c r="E208" i="1"/>
  <c r="F208" i="1"/>
  <c r="G208" i="1"/>
  <c r="H208" i="1"/>
  <c r="I208" i="1"/>
  <c r="E202" i="1"/>
  <c r="F202" i="1"/>
  <c r="G202" i="1"/>
  <c r="H202" i="1"/>
  <c r="I202" i="1"/>
  <c r="J191" i="1"/>
  <c r="J196" i="1" s="1"/>
  <c r="K191" i="1"/>
  <c r="K196" i="1" s="1"/>
  <c r="E189" i="1"/>
  <c r="F189" i="1"/>
  <c r="G189" i="1"/>
  <c r="H189" i="1"/>
  <c r="I189" i="1"/>
  <c r="E178" i="1"/>
  <c r="F178" i="1"/>
  <c r="G178" i="1"/>
  <c r="H178" i="1"/>
  <c r="I178" i="1"/>
  <c r="J158" i="1"/>
  <c r="K158" i="1"/>
  <c r="E156" i="1"/>
  <c r="F156" i="1"/>
  <c r="G156" i="1"/>
  <c r="H156" i="1"/>
  <c r="I156" i="1"/>
  <c r="E152" i="1"/>
  <c r="F152" i="1"/>
  <c r="G152" i="1"/>
  <c r="H152" i="1"/>
  <c r="I152" i="1"/>
  <c r="E148" i="1"/>
  <c r="F148" i="1"/>
  <c r="G148" i="1"/>
  <c r="H148" i="1"/>
  <c r="I148" i="1"/>
  <c r="E140" i="1"/>
  <c r="F140" i="1"/>
  <c r="G140" i="1"/>
  <c r="H140" i="1"/>
  <c r="I140" i="1"/>
  <c r="E135" i="1"/>
  <c r="F135" i="1"/>
  <c r="G135" i="1"/>
  <c r="H135" i="1"/>
  <c r="I135" i="1"/>
  <c r="E131" i="1"/>
  <c r="F131" i="1"/>
  <c r="G131" i="1"/>
  <c r="H131" i="1"/>
  <c r="I131" i="1"/>
  <c r="E127" i="1"/>
  <c r="F127" i="1"/>
  <c r="G127" i="1"/>
  <c r="H127" i="1"/>
  <c r="I127" i="1"/>
  <c r="E122" i="1"/>
  <c r="F122" i="1"/>
  <c r="G122" i="1"/>
  <c r="H122" i="1"/>
  <c r="I122" i="1"/>
  <c r="E118" i="1"/>
  <c r="F118" i="1"/>
  <c r="G118" i="1"/>
  <c r="H118" i="1"/>
  <c r="I118" i="1"/>
  <c r="E107" i="1"/>
  <c r="F107" i="1"/>
  <c r="G107" i="1"/>
  <c r="H107" i="1"/>
  <c r="I107" i="1"/>
  <c r="E103" i="1"/>
  <c r="F103" i="1"/>
  <c r="G103" i="1"/>
  <c r="H103" i="1"/>
  <c r="I103" i="1"/>
  <c r="E99" i="1"/>
  <c r="F99" i="1"/>
  <c r="G99" i="1"/>
  <c r="H99" i="1"/>
  <c r="I99" i="1"/>
  <c r="E92" i="1"/>
  <c r="F92" i="1"/>
  <c r="G92" i="1"/>
  <c r="H92" i="1"/>
  <c r="I92" i="1"/>
  <c r="E88" i="1"/>
  <c r="F88" i="1"/>
  <c r="G88" i="1"/>
  <c r="H88" i="1"/>
  <c r="I88" i="1"/>
  <c r="E84" i="1"/>
  <c r="F84" i="1"/>
  <c r="G84" i="1"/>
  <c r="H84" i="1"/>
  <c r="I84" i="1"/>
  <c r="E78" i="1"/>
  <c r="F78" i="1"/>
  <c r="G78" i="1"/>
  <c r="H78" i="1"/>
  <c r="I78" i="1"/>
  <c r="E74" i="1"/>
  <c r="F74" i="1"/>
  <c r="G74" i="1"/>
  <c r="H74" i="1"/>
  <c r="I74" i="1"/>
  <c r="E68" i="1"/>
  <c r="F68" i="1"/>
  <c r="G68" i="1"/>
  <c r="H68" i="1"/>
  <c r="I68" i="1"/>
  <c r="E62" i="1"/>
  <c r="F62" i="1"/>
  <c r="G62" i="1"/>
  <c r="H62" i="1"/>
  <c r="I62" i="1"/>
  <c r="E56" i="1"/>
  <c r="F56" i="1"/>
  <c r="G56" i="1"/>
  <c r="H56" i="1"/>
  <c r="I56" i="1"/>
  <c r="E51" i="1"/>
  <c r="F51" i="1"/>
  <c r="G51" i="1"/>
  <c r="H51" i="1"/>
  <c r="I51" i="1"/>
  <c r="E39" i="1"/>
  <c r="F39" i="1"/>
  <c r="G39" i="1"/>
  <c r="H39" i="1"/>
  <c r="I39" i="1"/>
  <c r="E30" i="1"/>
  <c r="F30" i="1"/>
  <c r="G30" i="1"/>
  <c r="H30" i="1"/>
  <c r="I30" i="1"/>
  <c r="E26" i="1"/>
  <c r="F26" i="1"/>
  <c r="G26" i="1"/>
  <c r="H26" i="1"/>
  <c r="I26" i="1"/>
  <c r="E19" i="1"/>
  <c r="F19" i="1"/>
  <c r="G19" i="1"/>
  <c r="H19" i="1"/>
  <c r="I19" i="1"/>
  <c r="E15" i="1"/>
  <c r="F15" i="1"/>
  <c r="G15" i="1"/>
  <c r="H15" i="1"/>
  <c r="I15" i="1"/>
  <c r="E11" i="1"/>
  <c r="F11" i="1"/>
  <c r="G11" i="1"/>
  <c r="H11" i="1"/>
  <c r="I11" i="1"/>
  <c r="I437" i="1" l="1"/>
  <c r="H437" i="1"/>
  <c r="H532" i="1" s="1"/>
  <c r="G437" i="1"/>
  <c r="F437" i="1"/>
  <c r="E437" i="1"/>
  <c r="K485" i="1"/>
  <c r="J485" i="1"/>
  <c r="I254" i="1"/>
  <c r="H254" i="1"/>
  <c r="E254" i="1"/>
  <c r="F254" i="1"/>
  <c r="G254" i="1"/>
  <c r="K256" i="1"/>
  <c r="E191" i="1"/>
  <c r="E196" i="1" s="1"/>
  <c r="G515" i="1"/>
  <c r="K515" i="1"/>
  <c r="I191" i="1"/>
  <c r="I196" i="1" s="1"/>
  <c r="I483" i="1"/>
  <c r="I485" i="1" s="1"/>
  <c r="H191" i="1"/>
  <c r="H196" i="1" s="1"/>
  <c r="G191" i="1"/>
  <c r="G196" i="1" s="1"/>
  <c r="H483" i="1"/>
  <c r="H485" i="1" s="1"/>
  <c r="F191" i="1"/>
  <c r="F196" i="1" s="1"/>
  <c r="E483" i="1"/>
  <c r="E485" i="1" s="1"/>
  <c r="J256" i="1"/>
  <c r="F513" i="1"/>
  <c r="F503" i="1"/>
  <c r="F515" i="1" s="1"/>
  <c r="E158" i="1"/>
  <c r="J515" i="1"/>
  <c r="F158" i="1"/>
  <c r="G483" i="1"/>
  <c r="G485" i="1" s="1"/>
  <c r="F483" i="1"/>
  <c r="F485" i="1" s="1"/>
  <c r="I158" i="1"/>
  <c r="H158" i="1"/>
  <c r="H529" i="1" s="1"/>
  <c r="G158" i="1"/>
  <c r="H109" i="1"/>
  <c r="E513" i="1"/>
  <c r="E503" i="1"/>
  <c r="E515" i="1" s="1"/>
  <c r="I503" i="1"/>
  <c r="I515" i="1" s="1"/>
  <c r="I513" i="1"/>
  <c r="H503" i="1"/>
  <c r="H515" i="1" s="1"/>
  <c r="H513" i="1"/>
  <c r="G513" i="1"/>
  <c r="F109" i="1"/>
  <c r="I109" i="1"/>
  <c r="G109" i="1"/>
  <c r="E109" i="1"/>
  <c r="K109" i="1"/>
  <c r="J109" i="1"/>
  <c r="H541" i="1"/>
  <c r="H540" i="1"/>
  <c r="H534" i="1"/>
  <c r="D509" i="1"/>
  <c r="D511" i="1" s="1"/>
  <c r="D540" i="1" s="1"/>
  <c r="D493" i="1"/>
  <c r="D497" i="1" s="1"/>
  <c r="D481" i="1"/>
  <c r="D472" i="1"/>
  <c r="D464" i="1"/>
  <c r="D466" i="1" s="1"/>
  <c r="D535" i="1" s="1"/>
  <c r="D455" i="1"/>
  <c r="D457" i="1" s="1"/>
  <c r="D445" i="1"/>
  <c r="D447" i="1" s="1"/>
  <c r="D435" i="1"/>
  <c r="D430" i="1"/>
  <c r="D425" i="1"/>
  <c r="D421" i="1"/>
  <c r="D417" i="1"/>
  <c r="D413" i="1"/>
  <c r="D402" i="1"/>
  <c r="D395" i="1"/>
  <c r="D387" i="1"/>
  <c r="D382" i="1"/>
  <c r="D372" i="1"/>
  <c r="D367" i="1"/>
  <c r="D363" i="1"/>
  <c r="D355" i="1"/>
  <c r="D346" i="1"/>
  <c r="D331" i="1"/>
  <c r="D305" i="1"/>
  <c r="D296" i="1"/>
  <c r="D288" i="1"/>
  <c r="D281" i="1"/>
  <c r="D272" i="1"/>
  <c r="D268" i="1"/>
  <c r="D237" i="1"/>
  <c r="D218" i="1"/>
  <c r="D213" i="1"/>
  <c r="D208" i="1"/>
  <c r="D202" i="1"/>
  <c r="D189" i="1"/>
  <c r="D178" i="1"/>
  <c r="D156" i="1"/>
  <c r="D152" i="1"/>
  <c r="D148" i="1"/>
  <c r="D140" i="1"/>
  <c r="D135" i="1"/>
  <c r="D131" i="1"/>
  <c r="D127" i="1"/>
  <c r="D122" i="1"/>
  <c r="D118" i="1"/>
  <c r="D107" i="1"/>
  <c r="D103" i="1"/>
  <c r="D99" i="1"/>
  <c r="D92" i="1"/>
  <c r="D88" i="1"/>
  <c r="D84" i="1"/>
  <c r="D78" i="1"/>
  <c r="D74" i="1"/>
  <c r="D68" i="1"/>
  <c r="D62" i="1"/>
  <c r="D56" i="1"/>
  <c r="D51" i="1"/>
  <c r="D39" i="1"/>
  <c r="D30" i="1"/>
  <c r="D26" i="1"/>
  <c r="D19" i="1"/>
  <c r="D15" i="1"/>
  <c r="D11" i="1"/>
  <c r="H535" i="1"/>
  <c r="H538" i="1"/>
  <c r="H539" i="1"/>
  <c r="H544" i="1"/>
  <c r="K539" i="1"/>
  <c r="K538" i="1"/>
  <c r="K535" i="1"/>
  <c r="K534" i="1"/>
  <c r="K533" i="1"/>
  <c r="D544" i="1"/>
  <c r="D539" i="1"/>
  <c r="D538" i="1"/>
  <c r="K544" i="1"/>
  <c r="D437" i="1" l="1"/>
  <c r="D532" i="1" s="1"/>
  <c r="D533" i="1"/>
  <c r="D254" i="1"/>
  <c r="D531" i="1" s="1"/>
  <c r="H256" i="1"/>
  <c r="H258" i="1" s="1"/>
  <c r="K258" i="1"/>
  <c r="I256" i="1"/>
  <c r="I258" i="1" s="1"/>
  <c r="E256" i="1"/>
  <c r="E258" i="1" s="1"/>
  <c r="H536" i="1"/>
  <c r="F256" i="1"/>
  <c r="F258" i="1" s="1"/>
  <c r="J258" i="1"/>
  <c r="G256" i="1"/>
  <c r="G258" i="1" s="1"/>
  <c r="D483" i="1"/>
  <c r="D536" i="1" s="1"/>
  <c r="D191" i="1"/>
  <c r="D196" i="1" s="1"/>
  <c r="D109" i="1"/>
  <c r="D528" i="1" s="1"/>
  <c r="D158" i="1"/>
  <c r="D529" i="1" s="1"/>
  <c r="H537" i="1"/>
  <c r="H533" i="1"/>
  <c r="H530" i="1"/>
  <c r="D503" i="1"/>
  <c r="D515" i="1" s="1"/>
  <c r="D537" i="1"/>
  <c r="D513" i="1"/>
  <c r="H531" i="1"/>
  <c r="H528" i="1"/>
  <c r="K541" i="1"/>
  <c r="K531" i="1"/>
  <c r="K536" i="1"/>
  <c r="K529" i="1"/>
  <c r="K537" i="1"/>
  <c r="K532" i="1"/>
  <c r="K540" i="1"/>
  <c r="K528" i="1"/>
  <c r="K530" i="1"/>
  <c r="D541" i="1"/>
  <c r="D534" i="1"/>
  <c r="D485" i="1" l="1"/>
  <c r="D256" i="1"/>
  <c r="D258" i="1" s="1"/>
  <c r="H542" i="1"/>
  <c r="H545" i="1" s="1"/>
  <c r="K542" i="1"/>
  <c r="K545" i="1" s="1"/>
  <c r="D530" i="1"/>
  <c r="D542" i="1" s="1"/>
  <c r="D545" i="1" s="1"/>
  <c r="E544" i="1" l="1"/>
  <c r="F544" i="1"/>
  <c r="G544" i="1"/>
  <c r="I544" i="1"/>
  <c r="J544" i="1"/>
  <c r="E541" i="1"/>
  <c r="F541" i="1"/>
  <c r="G541" i="1"/>
  <c r="I541" i="1"/>
  <c r="J541" i="1"/>
  <c r="I540" i="1"/>
  <c r="J540" i="1"/>
  <c r="E539" i="1"/>
  <c r="F539" i="1"/>
  <c r="G539" i="1"/>
  <c r="I539" i="1"/>
  <c r="J539" i="1"/>
  <c r="E538" i="1"/>
  <c r="F538" i="1"/>
  <c r="G538" i="1"/>
  <c r="I538" i="1"/>
  <c r="J538" i="1"/>
  <c r="I537" i="1"/>
  <c r="J537" i="1"/>
  <c r="I536" i="1"/>
  <c r="J536" i="1"/>
  <c r="I535" i="1"/>
  <c r="J535" i="1"/>
  <c r="I534" i="1"/>
  <c r="J534" i="1"/>
  <c r="I533" i="1"/>
  <c r="J533" i="1"/>
  <c r="I532" i="1"/>
  <c r="J532" i="1"/>
  <c r="I531" i="1"/>
  <c r="J531" i="1"/>
  <c r="I530" i="1"/>
  <c r="J530" i="1"/>
  <c r="I529" i="1"/>
  <c r="J529" i="1"/>
  <c r="I528" i="1"/>
  <c r="J528" i="1"/>
  <c r="E540" i="1"/>
  <c r="F540" i="1"/>
  <c r="G540" i="1"/>
  <c r="J542" i="1" l="1"/>
  <c r="J545" i="1" s="1"/>
  <c r="I542" i="1"/>
  <c r="I545" i="1" s="1"/>
  <c r="F535" i="1" l="1"/>
  <c r="G535" i="1"/>
  <c r="E535" i="1"/>
  <c r="G532" i="1"/>
  <c r="F532" i="1"/>
  <c r="E532" i="1"/>
  <c r="G533" i="1"/>
  <c r="G534" i="1"/>
  <c r="F533" i="1"/>
  <c r="F534" i="1"/>
  <c r="E533" i="1"/>
  <c r="E534" i="1"/>
  <c r="G536" i="1" l="1"/>
  <c r="E536" i="1"/>
  <c r="F536" i="1"/>
  <c r="G537" i="1"/>
  <c r="F537" i="1"/>
  <c r="F531" i="1"/>
  <c r="G531" i="1"/>
  <c r="E537" i="1"/>
  <c r="E531" i="1"/>
  <c r="G529" i="1" l="1"/>
  <c r="F529" i="1"/>
  <c r="G530" i="1"/>
  <c r="E529" i="1"/>
  <c r="F530" i="1"/>
  <c r="E530" i="1"/>
  <c r="E528" i="1" l="1"/>
  <c r="F528" i="1"/>
  <c r="G528" i="1"/>
  <c r="G542" i="1" l="1"/>
  <c r="G545" i="1" s="1"/>
  <c r="F542" i="1"/>
  <c r="F545" i="1" s="1"/>
  <c r="E542" i="1"/>
  <c r="E545" i="1" s="1"/>
  <c r="J551" i="1"/>
  <c r="K549" i="1"/>
  <c r="J549" i="1" l="1"/>
</calcChain>
</file>

<file path=xl/sharedStrings.xml><?xml version="1.0" encoding="utf-8"?>
<sst xmlns="http://schemas.openxmlformats.org/spreadsheetml/2006/main" count="668" uniqueCount="345">
  <si>
    <t>Puente Project</t>
  </si>
  <si>
    <t>Supplies</t>
    <phoneticPr fontId="0" type="noConversion"/>
  </si>
  <si>
    <t>Accounts Office Short/Over</t>
  </si>
  <si>
    <t>ICC Transfers to Fund 44 (Clubs)</t>
  </si>
  <si>
    <t>TOTAL Adjusted for Transfers to Fund 44</t>
    <phoneticPr fontId="0" type="noConversion"/>
  </si>
  <si>
    <t>Intrafund Transfers</t>
  </si>
  <si>
    <t>Jason</t>
  </si>
  <si>
    <t>Language Arts</t>
  </si>
  <si>
    <t>Biological &amp; Health Sciences</t>
  </si>
  <si>
    <t>Original</t>
  </si>
  <si>
    <t>Budget *</t>
  </si>
  <si>
    <t>Student Computer Donation Program</t>
  </si>
  <si>
    <t>Amount Remaining to Allocate</t>
  </si>
  <si>
    <t>* ICC Transfers to Fund 44 (Clubs)</t>
  </si>
  <si>
    <t>ICC Events Awards *</t>
  </si>
  <si>
    <t>La Voz</t>
  </si>
  <si>
    <t>Copy Machine</t>
  </si>
  <si>
    <t>Stipulations/Notes ***</t>
  </si>
  <si>
    <t>LeBleu-Burns,</t>
    <phoneticPr fontId="0" type="noConversion"/>
  </si>
  <si>
    <t>Michele</t>
    <phoneticPr fontId="0" type="noConversion"/>
  </si>
  <si>
    <t>Shannakian,</t>
    <phoneticPr fontId="0" type="noConversion"/>
  </si>
  <si>
    <t>Diana</t>
    <phoneticPr fontId="0" type="noConversion"/>
  </si>
  <si>
    <t>Dom. Conf. &amp; Travel</t>
  </si>
  <si>
    <t>Alves de Lima,</t>
    <phoneticPr fontId="0" type="noConversion"/>
  </si>
  <si>
    <t>Movie Tickets</t>
  </si>
  <si>
    <t>Athletics</t>
  </si>
  <si>
    <t>Object</t>
  </si>
  <si>
    <t>Code</t>
  </si>
  <si>
    <t>Accounts Office Supplies</t>
  </si>
  <si>
    <t>Lisa</t>
  </si>
  <si>
    <t>Classified Payroll</t>
  </si>
  <si>
    <t>Senate</t>
  </si>
  <si>
    <t>Printing</t>
  </si>
  <si>
    <t>Student Edition Only</t>
  </si>
  <si>
    <t>Inter Club Council (ICC)</t>
  </si>
  <si>
    <t>Field Trip</t>
  </si>
  <si>
    <t>Special Allocations to Existing Accts</t>
    <phoneticPr fontId="0" type="noConversion"/>
  </si>
  <si>
    <t>Lisa</t>
    <phoneticPr fontId="0" type="noConversion"/>
  </si>
  <si>
    <t>Diana</t>
  </si>
  <si>
    <t>Math Performance Success Program (MPSP)</t>
  </si>
  <si>
    <t>Library - Textbook on Reserve Collection</t>
  </si>
  <si>
    <t>Accounts Office System</t>
  </si>
  <si>
    <t>Approved</t>
  </si>
  <si>
    <t>Honors Program</t>
  </si>
  <si>
    <t>General: All Student Employees funded</t>
  </si>
  <si>
    <t>Special Allocations to Existing Accts</t>
  </si>
  <si>
    <t>Promotional Items</t>
  </si>
  <si>
    <t>Difference Between Total to Allocate and Total Requests</t>
  </si>
  <si>
    <t>Kirk,</t>
  </si>
  <si>
    <t>Budget</t>
  </si>
  <si>
    <t>End of Year</t>
  </si>
  <si>
    <t>Account Name</t>
  </si>
  <si>
    <t>Object Code Name</t>
  </si>
  <si>
    <t>Subtotal</t>
  </si>
  <si>
    <t xml:space="preserve"> </t>
  </si>
  <si>
    <t>Capital</t>
  </si>
  <si>
    <t>Supplies</t>
  </si>
  <si>
    <t>Account Number</t>
  </si>
  <si>
    <t>Budgeter's Name</t>
  </si>
  <si>
    <t>Cross Cultural Partnerships</t>
  </si>
  <si>
    <t>Special Allocations</t>
  </si>
  <si>
    <t>Weisner,</t>
    <phoneticPr fontId="0" type="noConversion"/>
  </si>
  <si>
    <t>Ken</t>
    <phoneticPr fontId="0" type="noConversion"/>
  </si>
  <si>
    <t>ICC</t>
  </si>
  <si>
    <t>Total Available to Allocate</t>
  </si>
  <si>
    <t>Casual Payroll</t>
  </si>
  <si>
    <t>TOTAL DIVISIONAL SUPPORT</t>
  </si>
  <si>
    <t>Accounts Office Staff</t>
  </si>
  <si>
    <t>Red Wheelbarrow Literary Magazine</t>
  </si>
  <si>
    <t>Bad Debt Expense</t>
  </si>
  <si>
    <t>Request</t>
  </si>
  <si>
    <t>New Account Requests</t>
  </si>
  <si>
    <t>TOTAL</t>
  </si>
  <si>
    <t>Disability Support Programs &amp; Services (DSP&amp;S)</t>
    <phoneticPr fontId="0" type="noConversion"/>
  </si>
  <si>
    <t>Advertising</t>
    <phoneticPr fontId="0" type="noConversion"/>
  </si>
  <si>
    <t>Finance</t>
  </si>
  <si>
    <t>Recommendation</t>
  </si>
  <si>
    <t>Adapted Physical Education</t>
  </si>
  <si>
    <t>Textbook Rentals - EOPS Students</t>
  </si>
  <si>
    <t>Student Payroll</t>
  </si>
  <si>
    <t>Equip. Rental/Leasing</t>
  </si>
  <si>
    <t>College Life Office Staff</t>
    <phoneticPr fontId="0" type="noConversion"/>
  </si>
  <si>
    <t>Classified Payroll</t>
    <phoneticPr fontId="0" type="noConversion"/>
  </si>
  <si>
    <t>Dennis</t>
    <phoneticPr fontId="0" type="noConversion"/>
  </si>
  <si>
    <t>Casual Payroll</t>
    <phoneticPr fontId="0" type="noConversion"/>
  </si>
  <si>
    <t>Shannakian,</t>
  </si>
  <si>
    <t>Dennis</t>
  </si>
  <si>
    <t xml:space="preserve">Shannakian, </t>
  </si>
  <si>
    <t>Variance</t>
  </si>
  <si>
    <t>Veterans' Program</t>
  </si>
  <si>
    <t>Aguilar, Melissa</t>
  </si>
  <si>
    <t>Argabrite,</t>
  </si>
  <si>
    <t>Scholarships</t>
  </si>
  <si>
    <t>Bicycle Maintenance and Repair by Certified Mechanics</t>
  </si>
  <si>
    <t>Must provide accountability results</t>
  </si>
  <si>
    <t>Euphrat Museum of Art</t>
  </si>
  <si>
    <t>Must use rental books whenever rental books are available.</t>
  </si>
  <si>
    <t>LEAD Program</t>
  </si>
  <si>
    <t>Lipsig,</t>
  </si>
  <si>
    <t>Joe</t>
  </si>
  <si>
    <t>Bank/Credit Card Fees</t>
  </si>
  <si>
    <t>Uncollectible Returned Check Fees</t>
  </si>
  <si>
    <t>Hamilton,</t>
  </si>
  <si>
    <t>Webster</t>
  </si>
  <si>
    <t>HEFAS</t>
  </si>
  <si>
    <t>Overtime Payroll</t>
  </si>
  <si>
    <t>Special Allocations Encumbered from Prior Year</t>
  </si>
  <si>
    <t>Campbell,</t>
  </si>
  <si>
    <t>Yvette</t>
  </si>
  <si>
    <t>Marine Biology</t>
  </si>
  <si>
    <t>Bram,</t>
  </si>
  <si>
    <t>Food/Refreshments</t>
  </si>
  <si>
    <t>41-51140</t>
  </si>
  <si>
    <t>41-51150</t>
  </si>
  <si>
    <t>41-51165</t>
  </si>
  <si>
    <t>41-51173</t>
  </si>
  <si>
    <t>41-51175</t>
  </si>
  <si>
    <t>41-51180</t>
  </si>
  <si>
    <t>41-51190</t>
  </si>
  <si>
    <t>41-51310</t>
  </si>
  <si>
    <t>41-51320</t>
  </si>
  <si>
    <t>41-51330</t>
  </si>
  <si>
    <t>41-51335</t>
  </si>
  <si>
    <t>41-51338</t>
  </si>
  <si>
    <t>41-51340</t>
  </si>
  <si>
    <t>41-51380</t>
  </si>
  <si>
    <t>41-51395</t>
  </si>
  <si>
    <t>41-53100</t>
  </si>
  <si>
    <t>41-54600</t>
  </si>
  <si>
    <t>41-54720</t>
  </si>
  <si>
    <t>41-54730</t>
  </si>
  <si>
    <t>41-55105</t>
  </si>
  <si>
    <t>41-55116</t>
  </si>
  <si>
    <t>41-55117</t>
  </si>
  <si>
    <t>41-55120</t>
  </si>
  <si>
    <t>41-56370</t>
  </si>
  <si>
    <t>41-56390</t>
  </si>
  <si>
    <t>41-56410</t>
  </si>
  <si>
    <t>41-56425</t>
  </si>
  <si>
    <t>41-56500</t>
  </si>
  <si>
    <t>41-56540</t>
  </si>
  <si>
    <t>41-56561</t>
  </si>
  <si>
    <t>41-56575</t>
  </si>
  <si>
    <t>41-56675</t>
  </si>
  <si>
    <t>41-56745</t>
  </si>
  <si>
    <t>41-56780</t>
  </si>
  <si>
    <t>41-56825</t>
  </si>
  <si>
    <t>41-56826</t>
  </si>
  <si>
    <t>41-56900</t>
  </si>
  <si>
    <t>41-56910</t>
  </si>
  <si>
    <t>41-57610</t>
  </si>
  <si>
    <t>41-57760</t>
  </si>
  <si>
    <t>41-57535</t>
  </si>
  <si>
    <t>Yi-Baker,</t>
  </si>
  <si>
    <t>Hyon Chu</t>
  </si>
  <si>
    <t>Varela,</t>
  </si>
  <si>
    <t>Martin</t>
  </si>
  <si>
    <t>Alamban,</t>
  </si>
  <si>
    <t>Carlita</t>
  </si>
  <si>
    <t>College Life Programming</t>
  </si>
  <si>
    <t>Actual Spent **</t>
  </si>
  <si>
    <t>Unspent **</t>
  </si>
  <si>
    <t>Domestic Conference and Travel</t>
  </si>
  <si>
    <t>Legal Advice</t>
  </si>
  <si>
    <t>Must also include New Senate Orientation</t>
  </si>
  <si>
    <t>41-51153</t>
  </si>
  <si>
    <t>Athletics Away Games</t>
  </si>
  <si>
    <t>41-51162</t>
  </si>
  <si>
    <t>41-51157</t>
  </si>
  <si>
    <t>Fund 41 Special Allocations</t>
  </si>
  <si>
    <t>41-56365</t>
  </si>
  <si>
    <t>41-57201</t>
  </si>
  <si>
    <t>INTER CLUB COUNCIL (ICC)</t>
  </si>
  <si>
    <t>Esquivel,</t>
  </si>
  <si>
    <t>Angelica</t>
  </si>
  <si>
    <t>Nava,</t>
  </si>
  <si>
    <t>Steve</t>
  </si>
  <si>
    <t>Rivera,</t>
  </si>
  <si>
    <t>Liliana</t>
  </si>
  <si>
    <t>Booye,</t>
  </si>
  <si>
    <t>Marilyn</t>
  </si>
  <si>
    <t>Meals and Lodging Only</t>
  </si>
  <si>
    <t>No Capital Purchased in April, May, or June</t>
  </si>
  <si>
    <t>41-51172</t>
  </si>
  <si>
    <t>41-51177</t>
  </si>
  <si>
    <t>41-51174</t>
  </si>
  <si>
    <t>41-51345</t>
  </si>
  <si>
    <t>41-55118</t>
  </si>
  <si>
    <t>41-55145</t>
  </si>
  <si>
    <t>41-57765</t>
  </si>
  <si>
    <t>41-58000</t>
  </si>
  <si>
    <t>41-58500</t>
  </si>
  <si>
    <t>Wang,</t>
  </si>
  <si>
    <t>Amy</t>
  </si>
  <si>
    <t>IMPACT AAPI</t>
  </si>
  <si>
    <t>Mentors@De Anza</t>
  </si>
  <si>
    <t>Technical and Professional Services</t>
  </si>
  <si>
    <t>Contract Benefits</t>
  </si>
  <si>
    <t>Hourly Benefits</t>
  </si>
  <si>
    <t>CCCSAA Student Leadership Conference</t>
  </si>
  <si>
    <t>Dom. Conf. &amp;  Travel</t>
  </si>
  <si>
    <t>SSCCC General Assemblies</t>
  </si>
  <si>
    <t>41-511XX</t>
  </si>
  <si>
    <t>41-56367</t>
  </si>
  <si>
    <t>Foster Youth Services</t>
  </si>
  <si>
    <t>Arreola,</t>
  </si>
  <si>
    <t>Maritza</t>
  </si>
  <si>
    <t>Byars,</t>
  </si>
  <si>
    <t>Wil</t>
  </si>
  <si>
    <t>Umoja/African-American Ancestry Student Program</t>
  </si>
  <si>
    <t>Canyon,</t>
  </si>
  <si>
    <t>Maurice</t>
  </si>
  <si>
    <t>Regehr,</t>
  </si>
  <si>
    <t>Casey</t>
  </si>
  <si>
    <t>Miscellaneous Operating Expense</t>
  </si>
  <si>
    <t>41-56050</t>
  </si>
  <si>
    <t>Office of Equity, Social Justice, and Multicultural Education (Includes Equity/Diversity Events)</t>
  </si>
  <si>
    <t>Campus Events and Services</t>
  </si>
  <si>
    <t>Equity/Diversity Events and Office of Equity Accounts Merged</t>
  </si>
  <si>
    <t>by DASG must be DASG Members.</t>
  </si>
  <si>
    <t>General: No Office Supplies for non DASG Operational</t>
  </si>
  <si>
    <t>DASG Budget Committee</t>
  </si>
  <si>
    <t>DASG Election</t>
  </si>
  <si>
    <t>DASG Senate Extended Meeting Meals</t>
  </si>
  <si>
    <t>DASG Secretary</t>
  </si>
  <si>
    <t>DASG Equity and Diversity Committee</t>
  </si>
  <si>
    <t>DASG Programs and Events Committee</t>
  </si>
  <si>
    <t>DASG Environmental Sustainability (ES) Committee</t>
  </si>
  <si>
    <t>DASG Flea Market Committee</t>
  </si>
  <si>
    <t>DASG Student Services and Feedback (SSF) Committee</t>
  </si>
  <si>
    <t>DASG Office Supplies</t>
  </si>
  <si>
    <t>DASG Marketing and Communications Committee</t>
  </si>
  <si>
    <t>Now Covers Front Desk, DASG Card, SmartPass, DASG Bike Program,</t>
  </si>
  <si>
    <t>and DASG Flea Market Support</t>
  </si>
  <si>
    <t>DASG Marketing must work w/ICC to give space in La Voz</t>
  </si>
  <si>
    <t>DASG Bicycle Program</t>
  </si>
  <si>
    <t>DASG Card Production</t>
  </si>
  <si>
    <t>DASG Scholarships</t>
  </si>
  <si>
    <t>DASG Flea Market</t>
  </si>
  <si>
    <t>DASG Government Costs</t>
  </si>
  <si>
    <t>DASG Support Costs</t>
  </si>
  <si>
    <t>DASG Programs and Services</t>
  </si>
  <si>
    <t>Student Leadership Recognition</t>
  </si>
  <si>
    <t>41-51169</t>
  </si>
  <si>
    <t>Women, Gender and Sexuality Center (WGSC) (formerly Jean Miller Resource Room (JMRR))</t>
  </si>
  <si>
    <t>2022-2023</t>
  </si>
  <si>
    <t>41-56435</t>
  </si>
  <si>
    <t>41-56585</t>
  </si>
  <si>
    <t>Guided Pathways</t>
  </si>
  <si>
    <t>Guitron,</t>
  </si>
  <si>
    <t>Patricia</t>
  </si>
  <si>
    <t>Sanchez,</t>
  </si>
  <si>
    <t>Bertha</t>
  </si>
  <si>
    <t>EcoFund Project Allocations</t>
  </si>
  <si>
    <t>Credit Card Service Fee</t>
  </si>
  <si>
    <t>Textbook Program - OTI CalWORKs Students</t>
  </si>
  <si>
    <t>Tutorial and Academic Skills Center (Student Success Center)</t>
  </si>
  <si>
    <t>41-56380</t>
  </si>
  <si>
    <t>2023-2024</t>
  </si>
  <si>
    <t>Equipment Maintenance and Repair</t>
  </si>
  <si>
    <t>Software Maintenance and Support</t>
  </si>
  <si>
    <t>We were charged $28,475.54 in 2022-2023 for the photo ID card system upgrade instead of 2021-2022 as originally planned and the 2021-2022 were not encumbered.</t>
  </si>
  <si>
    <t>Phone/Mobile Device</t>
  </si>
  <si>
    <t>41-51160</t>
  </si>
  <si>
    <t>41-56165</t>
  </si>
  <si>
    <t>Bliss,</t>
  </si>
  <si>
    <t>Sam</t>
  </si>
  <si>
    <t>Art on Campus</t>
  </si>
  <si>
    <t>Garcia,</t>
  </si>
  <si>
    <t>Adriana</t>
  </si>
  <si>
    <t>Dada,</t>
  </si>
  <si>
    <t>Farideh</t>
  </si>
  <si>
    <t>41-56650</t>
  </si>
  <si>
    <t>Outreach and Relations with Schools</t>
  </si>
  <si>
    <t>Aragon,</t>
  </si>
  <si>
    <t>Erick</t>
  </si>
  <si>
    <t>Hannon,</t>
  </si>
  <si>
    <t>Ron</t>
  </si>
  <si>
    <t>Pelusi,</t>
  </si>
  <si>
    <t>Jamie</t>
  </si>
  <si>
    <t>Pride Center</t>
  </si>
  <si>
    <t>DASG Legislative Affairs</t>
  </si>
  <si>
    <t>DASG Senate and Committee Operations</t>
  </si>
  <si>
    <t>Joint Promo Item for both ICC &amp; DASG; Max amount for clothing</t>
  </si>
  <si>
    <t>Club/ICC Special Allocations</t>
  </si>
  <si>
    <t>ICC Allocations for New Clubs *</t>
  </si>
  <si>
    <t>Swanson,</t>
  </si>
  <si>
    <t>Dayna</t>
  </si>
  <si>
    <t>Max amount for clothing</t>
  </si>
  <si>
    <t>Moved to DASG Senate and Committee Operations</t>
  </si>
  <si>
    <t>Refer Approved EcoFund Projects to Finance for Special Allocations</t>
  </si>
  <si>
    <t>Student Leadership Training</t>
  </si>
  <si>
    <t>41-51164</t>
  </si>
  <si>
    <t>41-56670</t>
  </si>
  <si>
    <t>DASG Operational</t>
  </si>
  <si>
    <t>Total DASG Government Costs</t>
  </si>
  <si>
    <t>Total DASG Support Costs</t>
  </si>
  <si>
    <t>DASG and ICC Programs and Services</t>
  </si>
  <si>
    <t>ICC and Student Clubs</t>
  </si>
  <si>
    <t>Total ICC</t>
  </si>
  <si>
    <t>Student Clubs</t>
  </si>
  <si>
    <t>Total Student Clubs</t>
  </si>
  <si>
    <t>Total ICC and Student Clubs</t>
  </si>
  <si>
    <t>Total Adjusted ICC and Student Clubs</t>
  </si>
  <si>
    <t>Total DASG Programs and Services</t>
  </si>
  <si>
    <t>Total DASG and ICC Programs and Services</t>
  </si>
  <si>
    <t>Total DASG Operational</t>
  </si>
  <si>
    <t>Total Campus Events and Services</t>
  </si>
  <si>
    <t>Divisional Support</t>
  </si>
  <si>
    <t>Total Athletics</t>
  </si>
  <si>
    <t>Biological and Health Sciences</t>
  </si>
  <si>
    <t>Total Biological and Health Sciences</t>
  </si>
  <si>
    <t>Disability Support Programs &amp; Services (DSP&amp;S)</t>
  </si>
  <si>
    <t>Total Disability Support Programs &amp; Services (DSP&amp;S)</t>
  </si>
  <si>
    <t>Total Language Arts</t>
  </si>
  <si>
    <t>Allocations</t>
  </si>
  <si>
    <t>Total Special Allocations</t>
  </si>
  <si>
    <t>Total Adjusted Special Allocations</t>
  </si>
  <si>
    <t>Total EcoFund Project Allocations</t>
  </si>
  <si>
    <t>Total Allocations</t>
  </si>
  <si>
    <t>Total Adjusted Allocations</t>
  </si>
  <si>
    <t>Total New Account Requests</t>
  </si>
  <si>
    <t>Subtotals</t>
  </si>
  <si>
    <t>2024-2025</t>
  </si>
  <si>
    <t>Of the $36,082.00 available $19,817.00 was allocated leaving $16,265.00.  Out of that $0,000.00 was allocated to new accounts and $19,817.00 was allocated to existing accounts.</t>
  </si>
  <si>
    <t>The actual amount used from the $0,000.00 in the new accounts is reflected above and the actual amounts used from the $19,817.00 in the existing accounts are reflected therein.</t>
  </si>
  <si>
    <t>See 41-55xxx - Mascot Program under DASG and ICC Programs and Services</t>
  </si>
  <si>
    <t>See 41-564xx - Homecoming Events under Campus Events and Services</t>
  </si>
  <si>
    <t>Mascot Program</t>
  </si>
  <si>
    <t>41-55XXX</t>
  </si>
  <si>
    <t>41-564XX</t>
  </si>
  <si>
    <t>Yi-Baker</t>
  </si>
  <si>
    <t>Homecoming Events</t>
  </si>
  <si>
    <t>Allocated $20,000 in 2023-2024; $10,000 from DASG and $10,000 from College President's Fund</t>
  </si>
  <si>
    <t>Allocated $10,000 for 2023-2024 in Fund 46</t>
  </si>
  <si>
    <t>Allocated $2,000 for 2023-2024 in Fund 46</t>
  </si>
  <si>
    <t>($5,990 from ICC Events Awards, $1,300 from ICC Allocations - New Clubs)</t>
  </si>
  <si>
    <t>Nguyen,</t>
  </si>
  <si>
    <t>Tom</t>
  </si>
  <si>
    <t>Hearn,</t>
  </si>
  <si>
    <t>Lydia</t>
  </si>
  <si>
    <t>Added to Account # 41-51160, Student Leader Scholarships</t>
  </si>
  <si>
    <t>DASG, ICC, and Mentors@De Anza Student Leader Scholarships</t>
  </si>
  <si>
    <t>For event supplies only</t>
  </si>
  <si>
    <t>$1,000 x 5 Need; $1,000 x 5 Merit; $2,000 x 1 Memorial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</si>
</sst>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"/>
  </numFmts>
  <fonts count="16">
    <font>
      <sz val="10"/>
      <name val="Geneva"/>
    </font>
    <font>
      <sz val="10"/>
      <name val="Geneva"/>
    </font>
    <font>
      <b/>
      <sz val="9"/>
      <name val="Aptos Narrow"/>
      <family val="2"/>
      <scheme val="minor"/>
    </font>
    <font>
      <b/>
      <sz val="9"/>
      <color indexed="10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b/>
      <u/>
      <sz val="9"/>
      <name val="Aptos Narrow"/>
      <family val="2"/>
      <scheme val="minor"/>
    </font>
    <font>
      <u/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sz val="9"/>
      <name val="Aptos Narrow"/>
      <family val="2"/>
      <scheme val="minor"/>
    </font>
    <font>
      <b/>
      <sz val="8"/>
      <name val="Aptos Narrow"/>
      <family val="2"/>
      <scheme val="minor"/>
    </font>
    <font>
      <i/>
      <sz val="9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39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9" fontId="2" fillId="0" borderId="0" xfId="0" applyNumberFormat="1" applyFont="1"/>
    <xf numFmtId="3" fontId="5" fillId="0" borderId="0" xfId="0" applyNumberFormat="1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39" fontId="4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4" fontId="8" fillId="0" borderId="0" xfId="0" applyNumberFormat="1" applyFont="1"/>
    <xf numFmtId="4" fontId="2" fillId="0" borderId="0" xfId="0" applyNumberFormat="1" applyFont="1" applyAlignment="1">
      <alignment horizontal="left"/>
    </xf>
    <xf numFmtId="4" fontId="9" fillId="0" borderId="0" xfId="0" applyNumberFormat="1" applyFont="1"/>
    <xf numFmtId="4" fontId="2" fillId="0" borderId="0" xfId="0" applyNumberFormat="1" applyFont="1"/>
    <xf numFmtId="39" fontId="4" fillId="0" borderId="0" xfId="1" applyNumberFormat="1" applyFont="1" applyAlignment="1"/>
    <xf numFmtId="0" fontId="9" fillId="0" borderId="0" xfId="0" applyFont="1"/>
    <xf numFmtId="4" fontId="9" fillId="0" borderId="2" xfId="0" applyNumberFormat="1" applyFont="1" applyBorder="1"/>
    <xf numFmtId="0" fontId="8" fillId="0" borderId="2" xfId="0" applyFont="1" applyBorder="1"/>
    <xf numFmtId="39" fontId="2" fillId="0" borderId="2" xfId="0" applyNumberFormat="1" applyFont="1" applyBorder="1"/>
    <xf numFmtId="4" fontId="5" fillId="0" borderId="2" xfId="0" applyNumberFormat="1" applyFont="1" applyBorder="1" applyAlignment="1">
      <alignment horizontal="left"/>
    </xf>
    <xf numFmtId="39" fontId="2" fillId="0" borderId="0" xfId="1" applyNumberFormat="1" applyFont="1" applyAlignment="1"/>
    <xf numFmtId="39" fontId="4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left"/>
    </xf>
    <xf numFmtId="0" fontId="10" fillId="0" borderId="0" xfId="0" applyFont="1"/>
    <xf numFmtId="39" fontId="10" fillId="0" borderId="0" xfId="0" applyNumberFormat="1" applyFont="1"/>
    <xf numFmtId="0" fontId="5" fillId="0" borderId="0" xfId="0" applyFont="1"/>
    <xf numFmtId="39" fontId="11" fillId="0" borderId="0" xfId="0" applyNumberFormat="1" applyFont="1"/>
    <xf numFmtId="0" fontId="11" fillId="0" borderId="0" xfId="0" applyFont="1"/>
    <xf numFmtId="3" fontId="5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39" fontId="4" fillId="0" borderId="2" xfId="0" applyNumberFormat="1" applyFont="1" applyBorder="1"/>
    <xf numFmtId="39" fontId="2" fillId="0" borderId="4" xfId="0" applyNumberFormat="1" applyFont="1" applyBorder="1"/>
    <xf numFmtId="4" fontId="5" fillId="0" borderId="4" xfId="0" applyNumberFormat="1" applyFont="1" applyBorder="1" applyAlignment="1">
      <alignment horizontal="left"/>
    </xf>
    <xf numFmtId="4" fontId="5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3" fontId="12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9" fontId="11" fillId="0" borderId="0" xfId="1" applyNumberFormat="1" applyFont="1" applyAlignment="1"/>
    <xf numFmtId="0" fontId="13" fillId="0" borderId="0" xfId="0" applyFont="1"/>
    <xf numFmtId="39" fontId="2" fillId="0" borderId="0" xfId="1" applyNumberFormat="1" applyFont="1" applyBorder="1" applyAlignment="1"/>
    <xf numFmtId="39" fontId="2" fillId="0" borderId="3" xfId="0" applyNumberFormat="1" applyFont="1" applyBorder="1"/>
    <xf numFmtId="4" fontId="5" fillId="0" borderId="3" xfId="0" applyNumberFormat="1" applyFont="1" applyBorder="1" applyAlignment="1">
      <alignment horizontal="left"/>
    </xf>
    <xf numFmtId="39" fontId="2" fillId="0" borderId="2" xfId="1" applyNumberFormat="1" applyFont="1" applyBorder="1" applyAlignment="1"/>
    <xf numFmtId="3" fontId="2" fillId="0" borderId="0" xfId="0" applyNumberFormat="1" applyFont="1" applyAlignment="1">
      <alignment horizontal="right"/>
    </xf>
    <xf numFmtId="3" fontId="12" fillId="0" borderId="2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39" fontId="2" fillId="0" borderId="3" xfId="1" applyNumberFormat="1" applyFont="1" applyBorder="1" applyAlignment="1"/>
    <xf numFmtId="3" fontId="5" fillId="0" borderId="3" xfId="0" applyNumberFormat="1" applyFont="1" applyBorder="1" applyAlignment="1">
      <alignment horizontal="left"/>
    </xf>
    <xf numFmtId="39" fontId="2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9" fontId="2" fillId="0" borderId="5" xfId="1" applyNumberFormat="1" applyFont="1" applyBorder="1" applyAlignment="1"/>
    <xf numFmtId="3" fontId="5" fillId="0" borderId="5" xfId="0" applyNumberFormat="1" applyFont="1" applyBorder="1" applyAlignment="1">
      <alignment horizontal="left"/>
    </xf>
    <xf numFmtId="39" fontId="2" fillId="0" borderId="0" xfId="0" applyNumberFormat="1" applyFont="1" applyAlignment="1">
      <alignment horizontal="right"/>
    </xf>
    <xf numFmtId="39" fontId="2" fillId="0" borderId="0" xfId="1" applyNumberFormat="1" applyFont="1" applyAlignment="1">
      <alignment horizontal="right"/>
    </xf>
    <xf numFmtId="0" fontId="14" fillId="0" borderId="0" xfId="0" applyFont="1" applyAlignment="1">
      <alignment horizontal="left" vertical="top"/>
    </xf>
    <xf numFmtId="0" fontId="15" fillId="0" borderId="0" xfId="0" applyFont="1"/>
    <xf numFmtId="3" fontId="5" fillId="0" borderId="0" xfId="1" applyNumberFormat="1" applyFont="1" applyAlignment="1">
      <alignment horizontal="left"/>
    </xf>
    <xf numFmtId="3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3"/>
  <sheetViews>
    <sheetView tabSelected="1" view="pageBreakPreview" zoomScale="120" zoomScaleNormal="100" zoomScaleSheetLayoutView="120" workbookViewId="0">
      <pane ySplit="3" topLeftCell="A4" activePane="bottomLeft" state="frozen"/>
      <selection pane="bottomLeft" activeCell="C5" sqref="C5"/>
    </sheetView>
  </sheetViews>
  <sheetFormatPr defaultColWidth="9.140625" defaultRowHeight="12"/>
  <cols>
    <col min="1" max="1" width="18.5703125" style="8" customWidth="1"/>
    <col min="2" max="2" width="8.140625" style="8" customWidth="1"/>
    <col min="3" max="3" width="32.42578125" style="8" customWidth="1"/>
    <col min="4" max="4" width="15.5703125" style="10" customWidth="1"/>
    <col min="5" max="5" width="16" style="10" customWidth="1"/>
    <col min="6" max="6" width="15" style="10" customWidth="1"/>
    <col min="7" max="7" width="14.7109375" style="10" customWidth="1"/>
    <col min="8" max="8" width="14.85546875" style="10" customWidth="1"/>
    <col min="9" max="9" width="15.28515625" style="10" customWidth="1"/>
    <col min="10" max="10" width="18.7109375" style="10" customWidth="1"/>
    <col min="11" max="11" width="17.28515625" style="10" customWidth="1"/>
    <col min="12" max="12" width="47.7109375" style="11" bestFit="1" customWidth="1"/>
    <col min="13" max="16384" width="9.140625" style="12"/>
  </cols>
  <sheetData>
    <row r="1" spans="1:12" s="1" customFormat="1">
      <c r="D1" s="2" t="s">
        <v>9</v>
      </c>
      <c r="E1" s="2" t="s">
        <v>50</v>
      </c>
      <c r="F1" s="2" t="s">
        <v>50</v>
      </c>
      <c r="G1" s="2" t="s">
        <v>50</v>
      </c>
      <c r="H1" s="2"/>
      <c r="I1" s="2"/>
      <c r="J1" s="2"/>
      <c r="K1" s="2"/>
      <c r="L1" s="3"/>
    </row>
    <row r="2" spans="1:12" s="1" customFormat="1">
      <c r="A2" s="1" t="s">
        <v>57</v>
      </c>
      <c r="B2" s="1" t="s">
        <v>26</v>
      </c>
      <c r="C2" s="1" t="s">
        <v>51</v>
      </c>
      <c r="D2" s="2" t="s">
        <v>245</v>
      </c>
      <c r="E2" s="2" t="s">
        <v>245</v>
      </c>
      <c r="F2" s="2" t="s">
        <v>245</v>
      </c>
      <c r="G2" s="2" t="s">
        <v>245</v>
      </c>
      <c r="H2" s="2" t="s">
        <v>258</v>
      </c>
      <c r="I2" s="2" t="s">
        <v>323</v>
      </c>
      <c r="J2" s="2" t="s">
        <v>75</v>
      </c>
      <c r="K2" s="2" t="s">
        <v>31</v>
      </c>
      <c r="L2" s="3"/>
    </row>
    <row r="3" spans="1:12" s="1" customFormat="1" ht="12.75" thickBot="1">
      <c r="A3" s="4" t="s">
        <v>58</v>
      </c>
      <c r="B3" s="4" t="s">
        <v>27</v>
      </c>
      <c r="C3" s="4" t="s">
        <v>52</v>
      </c>
      <c r="D3" s="5" t="s">
        <v>10</v>
      </c>
      <c r="E3" s="5" t="s">
        <v>49</v>
      </c>
      <c r="F3" s="5" t="s">
        <v>160</v>
      </c>
      <c r="G3" s="5" t="s">
        <v>161</v>
      </c>
      <c r="H3" s="5" t="s">
        <v>10</v>
      </c>
      <c r="I3" s="5" t="s">
        <v>70</v>
      </c>
      <c r="J3" s="5" t="s">
        <v>76</v>
      </c>
      <c r="K3" s="5" t="s">
        <v>42</v>
      </c>
      <c r="L3" s="6" t="s">
        <v>17</v>
      </c>
    </row>
    <row r="4" spans="1:12">
      <c r="A4" s="7" t="s">
        <v>54</v>
      </c>
      <c r="C4" s="9"/>
      <c r="L4" s="11" t="s">
        <v>44</v>
      </c>
    </row>
    <row r="5" spans="1:12">
      <c r="A5" s="13" t="s">
        <v>294</v>
      </c>
      <c r="B5" s="14"/>
      <c r="L5" s="11" t="s">
        <v>219</v>
      </c>
    </row>
    <row r="6" spans="1:12">
      <c r="A6" s="13"/>
      <c r="L6" s="11" t="s">
        <v>220</v>
      </c>
    </row>
    <row r="7" spans="1:12">
      <c r="A7" s="9" t="s">
        <v>239</v>
      </c>
      <c r="L7" s="15"/>
    </row>
    <row r="8" spans="1:12">
      <c r="A8" s="9"/>
    </row>
    <row r="9" spans="1:12" s="16" customFormat="1">
      <c r="A9" s="9" t="s">
        <v>112</v>
      </c>
      <c r="B9" s="8"/>
      <c r="C9" s="9" t="s">
        <v>221</v>
      </c>
      <c r="D9" s="10"/>
      <c r="E9" s="10"/>
      <c r="F9" s="10"/>
      <c r="G9" s="10"/>
      <c r="H9" s="10"/>
      <c r="I9" s="10"/>
      <c r="J9" s="10"/>
      <c r="K9" s="10"/>
      <c r="L9" s="11" t="s">
        <v>289</v>
      </c>
    </row>
    <row r="10" spans="1:12">
      <c r="A10" s="12"/>
      <c r="B10" s="8">
        <v>4015</v>
      </c>
      <c r="C10" s="8" t="s">
        <v>111</v>
      </c>
      <c r="D10" s="17">
        <v>600</v>
      </c>
      <c r="E10" s="17">
        <v>600</v>
      </c>
      <c r="F10" s="17">
        <v>573.4</v>
      </c>
      <c r="G10" s="17">
        <v>26.6</v>
      </c>
      <c r="H10" s="17">
        <v>0</v>
      </c>
      <c r="I10" s="17">
        <v>0</v>
      </c>
      <c r="J10" s="17">
        <v>0</v>
      </c>
      <c r="K10" s="17">
        <v>0</v>
      </c>
    </row>
    <row r="11" spans="1:12" s="16" customFormat="1">
      <c r="A11" s="9"/>
      <c r="B11" s="8"/>
      <c r="C11" s="9" t="s">
        <v>53</v>
      </c>
      <c r="D11" s="10">
        <f t="shared" ref="D11:K11" si="0">SUM(D10:D10)</f>
        <v>600</v>
      </c>
      <c r="E11" s="10">
        <f t="shared" si="0"/>
        <v>600</v>
      </c>
      <c r="F11" s="10">
        <f t="shared" si="0"/>
        <v>573.4</v>
      </c>
      <c r="G11" s="10">
        <f t="shared" si="0"/>
        <v>26.6</v>
      </c>
      <c r="H11" s="10">
        <f t="shared" si="0"/>
        <v>0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1"/>
    </row>
    <row r="12" spans="1:12" s="16" customFormat="1">
      <c r="A12" s="9"/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1"/>
    </row>
    <row r="13" spans="1:12" s="16" customFormat="1">
      <c r="A13" s="9" t="s">
        <v>113</v>
      </c>
      <c r="B13" s="8"/>
      <c r="C13" s="9" t="s">
        <v>222</v>
      </c>
      <c r="D13" s="10"/>
      <c r="E13" s="10"/>
      <c r="F13" s="10"/>
      <c r="G13" s="10"/>
      <c r="H13" s="10"/>
      <c r="I13" s="10"/>
      <c r="J13" s="10"/>
      <c r="K13" s="10"/>
      <c r="L13" s="11" t="s">
        <v>289</v>
      </c>
    </row>
    <row r="14" spans="1:12">
      <c r="B14" s="8">
        <v>4010</v>
      </c>
      <c r="C14" s="8" t="s">
        <v>56</v>
      </c>
      <c r="D14" s="17">
        <v>1500</v>
      </c>
      <c r="E14" s="17">
        <v>1500</v>
      </c>
      <c r="F14" s="17">
        <v>1405.41</v>
      </c>
      <c r="G14" s="17">
        <v>94.59</v>
      </c>
      <c r="H14" s="17">
        <v>0</v>
      </c>
      <c r="I14" s="17">
        <v>0</v>
      </c>
      <c r="J14" s="17">
        <v>0</v>
      </c>
      <c r="K14" s="17">
        <v>0</v>
      </c>
    </row>
    <row r="15" spans="1:12" s="16" customFormat="1">
      <c r="A15" s="9"/>
      <c r="B15" s="8"/>
      <c r="C15" s="9" t="s">
        <v>53</v>
      </c>
      <c r="D15" s="10">
        <f t="shared" ref="D15:K15" si="1">SUM(D14:D14)</f>
        <v>1500</v>
      </c>
      <c r="E15" s="10">
        <f t="shared" si="1"/>
        <v>1500</v>
      </c>
      <c r="F15" s="10">
        <f t="shared" si="1"/>
        <v>1405.41</v>
      </c>
      <c r="G15" s="10">
        <f t="shared" si="1"/>
        <v>94.59</v>
      </c>
      <c r="H15" s="10">
        <f t="shared" si="1"/>
        <v>0</v>
      </c>
      <c r="I15" s="10">
        <f t="shared" si="1"/>
        <v>0</v>
      </c>
      <c r="J15" s="10">
        <f t="shared" si="1"/>
        <v>0</v>
      </c>
      <c r="K15" s="10">
        <f t="shared" si="1"/>
        <v>0</v>
      </c>
      <c r="L15" s="11"/>
    </row>
    <row r="16" spans="1:12" s="16" customFormat="1">
      <c r="A16" s="8"/>
      <c r="B16" s="8"/>
      <c r="C16" s="9"/>
      <c r="D16" s="10"/>
      <c r="E16" s="10"/>
      <c r="F16" s="10"/>
      <c r="G16" s="10"/>
      <c r="H16" s="10"/>
      <c r="I16" s="10"/>
      <c r="J16" s="10"/>
      <c r="K16" s="10"/>
      <c r="L16" s="11"/>
    </row>
    <row r="17" spans="1:12" s="16" customFormat="1">
      <c r="A17" s="9" t="s">
        <v>165</v>
      </c>
      <c r="B17" s="8"/>
      <c r="C17" s="9" t="s">
        <v>223</v>
      </c>
      <c r="D17" s="10"/>
      <c r="E17" s="10"/>
      <c r="F17" s="10"/>
      <c r="G17" s="10"/>
      <c r="H17" s="10"/>
      <c r="I17" s="10"/>
      <c r="J17" s="10"/>
      <c r="K17" s="10"/>
      <c r="L17" s="11" t="s">
        <v>289</v>
      </c>
    </row>
    <row r="18" spans="1:12">
      <c r="B18" s="8">
        <v>4015</v>
      </c>
      <c r="C18" s="8" t="s">
        <v>111</v>
      </c>
      <c r="D18" s="17">
        <v>1200</v>
      </c>
      <c r="E18" s="17">
        <v>1380</v>
      </c>
      <c r="F18" s="17">
        <v>1378.18</v>
      </c>
      <c r="G18" s="17">
        <v>1.82</v>
      </c>
      <c r="H18" s="17">
        <v>0</v>
      </c>
      <c r="I18" s="17">
        <v>0</v>
      </c>
      <c r="J18" s="17">
        <v>0</v>
      </c>
      <c r="K18" s="17">
        <v>0</v>
      </c>
    </row>
    <row r="19" spans="1:12" s="16" customFormat="1">
      <c r="A19" s="8"/>
      <c r="B19" s="8"/>
      <c r="C19" s="9" t="s">
        <v>53</v>
      </c>
      <c r="D19" s="10">
        <f t="shared" ref="D19:K19" si="2">SUM(D18:D18)</f>
        <v>1200</v>
      </c>
      <c r="E19" s="10">
        <f t="shared" si="2"/>
        <v>1380</v>
      </c>
      <c r="F19" s="10">
        <f t="shared" si="2"/>
        <v>1378.18</v>
      </c>
      <c r="G19" s="10">
        <f t="shared" si="2"/>
        <v>1.82</v>
      </c>
      <c r="H19" s="10">
        <f t="shared" si="2"/>
        <v>0</v>
      </c>
      <c r="I19" s="10">
        <f t="shared" si="2"/>
        <v>0</v>
      </c>
      <c r="J19" s="10">
        <f t="shared" si="2"/>
        <v>0</v>
      </c>
      <c r="K19" s="10">
        <f t="shared" si="2"/>
        <v>0</v>
      </c>
      <c r="L19" s="11"/>
    </row>
    <row r="20" spans="1:12" s="16" customFormat="1">
      <c r="A20" s="8"/>
      <c r="B20" s="8"/>
      <c r="C20" s="9"/>
      <c r="D20" s="10"/>
      <c r="E20" s="10"/>
      <c r="F20" s="10"/>
      <c r="G20" s="10"/>
      <c r="H20" s="10"/>
      <c r="I20" s="10"/>
      <c r="J20" s="10"/>
      <c r="K20" s="10"/>
      <c r="L20" s="11"/>
    </row>
    <row r="21" spans="1:12" s="16" customFormat="1">
      <c r="A21" s="9" t="s">
        <v>168</v>
      </c>
      <c r="B21" s="8"/>
      <c r="C21" s="9" t="s">
        <v>242</v>
      </c>
      <c r="D21" s="10"/>
      <c r="E21" s="10"/>
      <c r="F21" s="10"/>
      <c r="G21" s="10"/>
      <c r="H21" s="10"/>
      <c r="I21" s="10"/>
      <c r="J21" s="10"/>
      <c r="K21" s="10"/>
      <c r="L21" s="11"/>
    </row>
    <row r="22" spans="1:12">
      <c r="A22" s="8" t="s">
        <v>85</v>
      </c>
      <c r="B22" s="8">
        <v>4010</v>
      </c>
      <c r="C22" s="8" t="s">
        <v>1</v>
      </c>
      <c r="D22" s="17">
        <v>2000</v>
      </c>
      <c r="E22" s="17">
        <v>859.36</v>
      </c>
      <c r="F22" s="17">
        <v>789.96</v>
      </c>
      <c r="G22" s="17">
        <v>69.400000000000006</v>
      </c>
      <c r="H22" s="17">
        <v>500</v>
      </c>
      <c r="I22" s="17">
        <v>1000</v>
      </c>
      <c r="J22" s="17">
        <v>500</v>
      </c>
      <c r="K22" s="17"/>
    </row>
    <row r="23" spans="1:12">
      <c r="A23" s="8" t="s">
        <v>86</v>
      </c>
      <c r="B23" s="8">
        <v>4015</v>
      </c>
      <c r="C23" s="8" t="s">
        <v>111</v>
      </c>
      <c r="D23" s="17">
        <v>2000</v>
      </c>
      <c r="E23" s="17">
        <v>3140.64</v>
      </c>
      <c r="F23" s="17">
        <v>3140.64</v>
      </c>
      <c r="G23" s="17">
        <v>0</v>
      </c>
      <c r="H23" s="17">
        <v>3000</v>
      </c>
      <c r="I23" s="17">
        <v>5000</v>
      </c>
      <c r="J23" s="17">
        <v>4000</v>
      </c>
      <c r="K23" s="17"/>
    </row>
    <row r="24" spans="1:12">
      <c r="B24" s="8">
        <v>4060</v>
      </c>
      <c r="C24" s="8" t="s">
        <v>32</v>
      </c>
      <c r="D24" s="17">
        <v>200</v>
      </c>
      <c r="E24" s="17">
        <v>200</v>
      </c>
      <c r="F24" s="17">
        <v>0</v>
      </c>
      <c r="G24" s="17">
        <v>200</v>
      </c>
      <c r="H24" s="17">
        <v>300</v>
      </c>
      <c r="I24" s="17">
        <v>500</v>
      </c>
      <c r="J24" s="17">
        <v>250</v>
      </c>
      <c r="K24" s="17"/>
    </row>
    <row r="25" spans="1:12" s="19" customFormat="1">
      <c r="A25" s="18"/>
      <c r="B25" s="8">
        <v>5214</v>
      </c>
      <c r="C25" s="8" t="s">
        <v>196</v>
      </c>
      <c r="D25" s="17">
        <v>300</v>
      </c>
      <c r="E25" s="17">
        <v>300</v>
      </c>
      <c r="F25" s="17">
        <v>150</v>
      </c>
      <c r="G25" s="17">
        <v>150</v>
      </c>
      <c r="H25" s="17">
        <v>400</v>
      </c>
      <c r="I25" s="17">
        <v>500</v>
      </c>
      <c r="J25" s="17">
        <v>250</v>
      </c>
      <c r="K25" s="17"/>
    </row>
    <row r="26" spans="1:12" s="16" customFormat="1">
      <c r="A26" s="9"/>
      <c r="B26" s="8"/>
      <c r="C26" s="9" t="s">
        <v>53</v>
      </c>
      <c r="D26" s="10">
        <f t="shared" ref="D26:K26" si="3">SUM(D22:D25)</f>
        <v>4500</v>
      </c>
      <c r="E26" s="10">
        <f t="shared" si="3"/>
        <v>4500</v>
      </c>
      <c r="F26" s="10">
        <f t="shared" si="3"/>
        <v>4080.6</v>
      </c>
      <c r="G26" s="10">
        <f t="shared" si="3"/>
        <v>419.4</v>
      </c>
      <c r="H26" s="10">
        <f t="shared" si="3"/>
        <v>4200</v>
      </c>
      <c r="I26" s="10">
        <f t="shared" si="3"/>
        <v>7000</v>
      </c>
      <c r="J26" s="10">
        <f t="shared" si="3"/>
        <v>5000</v>
      </c>
      <c r="K26" s="10">
        <f t="shared" si="3"/>
        <v>0</v>
      </c>
      <c r="L26" s="11"/>
    </row>
    <row r="27" spans="1:12" s="16" customFormat="1">
      <c r="A27" s="9"/>
      <c r="B27" s="8"/>
      <c r="C27" s="9"/>
      <c r="D27" s="10"/>
      <c r="E27" s="17"/>
      <c r="F27" s="10"/>
      <c r="G27" s="10"/>
      <c r="H27" s="10"/>
      <c r="I27" s="10"/>
      <c r="J27" s="10"/>
      <c r="K27" s="10"/>
      <c r="L27" s="11"/>
    </row>
    <row r="28" spans="1:12" s="16" customFormat="1">
      <c r="A28" s="9" t="s">
        <v>263</v>
      </c>
      <c r="B28" s="8"/>
      <c r="C28" s="9" t="s">
        <v>342</v>
      </c>
      <c r="D28" s="10"/>
      <c r="E28" s="10"/>
      <c r="F28" s="10"/>
      <c r="G28" s="10"/>
      <c r="H28" s="10"/>
      <c r="I28" s="10"/>
      <c r="J28" s="10"/>
      <c r="K28" s="10"/>
      <c r="L28" s="11"/>
    </row>
    <row r="29" spans="1:12">
      <c r="A29" s="8" t="s">
        <v>153</v>
      </c>
      <c r="B29" s="8">
        <v>5260</v>
      </c>
      <c r="C29" s="8" t="s">
        <v>92</v>
      </c>
      <c r="D29" s="17">
        <v>0</v>
      </c>
      <c r="E29" s="17">
        <v>0</v>
      </c>
      <c r="F29" s="17">
        <v>0</v>
      </c>
      <c r="G29" s="17">
        <v>0</v>
      </c>
      <c r="H29" s="17">
        <v>27600</v>
      </c>
      <c r="I29" s="17">
        <v>93900</v>
      </c>
      <c r="J29" s="17">
        <v>93900</v>
      </c>
      <c r="K29" s="17"/>
    </row>
    <row r="30" spans="1:12" s="16" customFormat="1">
      <c r="A30" s="8" t="s">
        <v>154</v>
      </c>
      <c r="B30" s="8"/>
      <c r="C30" s="9" t="s">
        <v>53</v>
      </c>
      <c r="D30" s="10">
        <f t="shared" ref="D30:K30" si="4">SUM(D29:D29)</f>
        <v>0</v>
      </c>
      <c r="E30" s="10">
        <f t="shared" si="4"/>
        <v>0</v>
      </c>
      <c r="F30" s="10">
        <f t="shared" si="4"/>
        <v>0</v>
      </c>
      <c r="G30" s="10">
        <f t="shared" si="4"/>
        <v>0</v>
      </c>
      <c r="H30" s="10">
        <f t="shared" si="4"/>
        <v>27600</v>
      </c>
      <c r="I30" s="10">
        <f t="shared" si="4"/>
        <v>93900</v>
      </c>
      <c r="J30" s="10">
        <f t="shared" si="4"/>
        <v>93900</v>
      </c>
      <c r="K30" s="10">
        <f t="shared" si="4"/>
        <v>0</v>
      </c>
      <c r="L30" s="11"/>
    </row>
    <row r="31" spans="1:12" s="16" customFormat="1">
      <c r="A31" s="8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1"/>
    </row>
    <row r="32" spans="1:12" s="19" customFormat="1">
      <c r="A32" s="20" t="s">
        <v>167</v>
      </c>
      <c r="C32" s="9" t="s">
        <v>291</v>
      </c>
      <c r="D32" s="21"/>
      <c r="E32" s="22"/>
      <c r="F32" s="22"/>
      <c r="G32" s="22"/>
      <c r="H32" s="21"/>
      <c r="I32" s="22"/>
      <c r="J32" s="21"/>
      <c r="K32" s="21"/>
      <c r="L32" s="19" t="s">
        <v>164</v>
      </c>
    </row>
    <row r="33" spans="1:12" s="19" customFormat="1">
      <c r="A33" s="18" t="s">
        <v>205</v>
      </c>
      <c r="B33" s="8">
        <v>2350</v>
      </c>
      <c r="C33" s="8" t="s">
        <v>65</v>
      </c>
      <c r="D33" s="21">
        <v>0</v>
      </c>
      <c r="E33" s="21">
        <v>750.89</v>
      </c>
      <c r="F33" s="21">
        <v>750</v>
      </c>
      <c r="G33" s="21">
        <v>0.89</v>
      </c>
      <c r="H33" s="21">
        <v>0</v>
      </c>
      <c r="I33" s="21">
        <v>0</v>
      </c>
      <c r="J33" s="21">
        <v>0</v>
      </c>
      <c r="K33" s="21"/>
    </row>
    <row r="34" spans="1:12" s="19" customFormat="1">
      <c r="A34" s="18" t="s">
        <v>206</v>
      </c>
      <c r="B34" s="8">
        <v>3200</v>
      </c>
      <c r="C34" s="8" t="s">
        <v>198</v>
      </c>
      <c r="D34" s="21">
        <v>0</v>
      </c>
      <c r="E34" s="21">
        <v>75</v>
      </c>
      <c r="F34" s="21">
        <v>75</v>
      </c>
      <c r="G34" s="21">
        <v>0</v>
      </c>
      <c r="H34" s="21">
        <v>0</v>
      </c>
      <c r="I34" s="21">
        <v>0</v>
      </c>
      <c r="J34" s="21">
        <v>0</v>
      </c>
      <c r="K34" s="21"/>
    </row>
    <row r="35" spans="1:12" s="19" customFormat="1">
      <c r="B35" s="8">
        <v>4010</v>
      </c>
      <c r="C35" s="8" t="s">
        <v>56</v>
      </c>
      <c r="D35" s="21">
        <v>1500</v>
      </c>
      <c r="E35" s="21">
        <v>420.5</v>
      </c>
      <c r="F35" s="21">
        <v>420.5</v>
      </c>
      <c r="G35" s="21">
        <v>0</v>
      </c>
      <c r="H35" s="21">
        <v>1500</v>
      </c>
      <c r="I35" s="21">
        <v>2000</v>
      </c>
      <c r="J35" s="21">
        <v>1500</v>
      </c>
      <c r="K35" s="21"/>
    </row>
    <row r="36" spans="1:12" s="19" customFormat="1">
      <c r="B36" s="8">
        <v>4015</v>
      </c>
      <c r="C36" s="8" t="s">
        <v>111</v>
      </c>
      <c r="D36" s="21">
        <v>3500</v>
      </c>
      <c r="E36" s="21">
        <v>5529.61</v>
      </c>
      <c r="F36" s="21">
        <v>5265.63</v>
      </c>
      <c r="G36" s="21">
        <v>263.98</v>
      </c>
      <c r="H36" s="21">
        <v>7000</v>
      </c>
      <c r="I36" s="21">
        <v>9000</v>
      </c>
      <c r="J36" s="21">
        <v>7000</v>
      </c>
      <c r="K36" s="21"/>
    </row>
    <row r="37" spans="1:12" s="19" customFormat="1">
      <c r="A37" s="18"/>
      <c r="B37" s="8">
        <v>5214</v>
      </c>
      <c r="C37" s="8" t="s">
        <v>196</v>
      </c>
      <c r="D37" s="21">
        <v>1300</v>
      </c>
      <c r="E37" s="21">
        <v>1450</v>
      </c>
      <c r="F37" s="21">
        <v>1450</v>
      </c>
      <c r="G37" s="21">
        <v>0</v>
      </c>
      <c r="H37" s="21">
        <v>4000</v>
      </c>
      <c r="I37" s="21">
        <v>5000</v>
      </c>
      <c r="J37" s="21">
        <v>4000</v>
      </c>
      <c r="K37" s="21"/>
    </row>
    <row r="38" spans="1:12" s="19" customFormat="1">
      <c r="A38" s="18"/>
      <c r="B38" s="8">
        <v>5520</v>
      </c>
      <c r="C38" s="8" t="s">
        <v>35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10000</v>
      </c>
      <c r="J38" s="21">
        <v>10000</v>
      </c>
      <c r="K38" s="21"/>
    </row>
    <row r="39" spans="1:12" s="19" customFormat="1">
      <c r="A39" s="18"/>
      <c r="C39" s="9" t="s">
        <v>53</v>
      </c>
      <c r="D39" s="23">
        <f t="shared" ref="D39:K39" si="5">SUM(D33:D38)</f>
        <v>6300</v>
      </c>
      <c r="E39" s="23">
        <f t="shared" si="5"/>
        <v>8226</v>
      </c>
      <c r="F39" s="23">
        <f t="shared" si="5"/>
        <v>7961.13</v>
      </c>
      <c r="G39" s="23">
        <f t="shared" si="5"/>
        <v>264.87</v>
      </c>
      <c r="H39" s="23">
        <f t="shared" si="5"/>
        <v>12500</v>
      </c>
      <c r="I39" s="23">
        <f t="shared" si="5"/>
        <v>26000</v>
      </c>
      <c r="J39" s="23">
        <f t="shared" si="5"/>
        <v>22500</v>
      </c>
      <c r="K39" s="23">
        <f t="shared" si="5"/>
        <v>0</v>
      </c>
    </row>
    <row r="40" spans="1:12" s="19" customFormat="1">
      <c r="A40" s="18"/>
      <c r="B40" s="8"/>
      <c r="C40" s="9"/>
      <c r="D40" s="23"/>
      <c r="E40" s="21"/>
      <c r="F40" s="21"/>
      <c r="G40" s="21"/>
      <c r="H40" s="23"/>
      <c r="I40" s="24"/>
      <c r="J40" s="23"/>
      <c r="K40" s="23"/>
    </row>
    <row r="41" spans="1:12" s="16" customFormat="1" ht="12.75" customHeight="1">
      <c r="A41" s="9" t="s">
        <v>292</v>
      </c>
      <c r="B41" s="8"/>
      <c r="C41" s="9" t="s">
        <v>282</v>
      </c>
      <c r="D41" s="10"/>
      <c r="E41" s="10"/>
      <c r="F41" s="10"/>
      <c r="G41" s="10"/>
      <c r="H41" s="10"/>
      <c r="I41" s="10"/>
      <c r="J41" s="10"/>
      <c r="K41" s="10"/>
      <c r="L41" s="12"/>
    </row>
    <row r="42" spans="1:12" ht="12.75" customHeight="1">
      <c r="B42" s="8">
        <v>4010</v>
      </c>
      <c r="C42" s="8" t="s">
        <v>56</v>
      </c>
      <c r="D42" s="17">
        <v>0</v>
      </c>
      <c r="E42" s="17">
        <v>0</v>
      </c>
      <c r="F42" s="17">
        <v>0</v>
      </c>
      <c r="G42" s="17">
        <v>0</v>
      </c>
      <c r="H42" s="17">
        <v>3000</v>
      </c>
      <c r="I42" s="17">
        <v>4000</v>
      </c>
      <c r="J42" s="17">
        <v>4000</v>
      </c>
      <c r="K42" s="17"/>
    </row>
    <row r="43" spans="1:12" ht="12.75" customHeight="1">
      <c r="B43" s="8">
        <v>4013</v>
      </c>
      <c r="C43" s="8" t="s">
        <v>46</v>
      </c>
      <c r="D43" s="17">
        <v>0</v>
      </c>
      <c r="E43" s="17">
        <v>0</v>
      </c>
      <c r="F43" s="17">
        <v>0</v>
      </c>
      <c r="G43" s="17">
        <v>0</v>
      </c>
      <c r="H43" s="17">
        <v>2000</v>
      </c>
      <c r="I43" s="17">
        <v>2000</v>
      </c>
      <c r="J43" s="17">
        <v>2000</v>
      </c>
      <c r="K43" s="17"/>
      <c r="L43" s="11" t="s">
        <v>283</v>
      </c>
    </row>
    <row r="44" spans="1:12" ht="12.75" customHeight="1">
      <c r="A44" s="12"/>
      <c r="B44" s="8">
        <v>4015</v>
      </c>
      <c r="C44" s="8" t="s">
        <v>111</v>
      </c>
      <c r="D44" s="17">
        <v>0</v>
      </c>
      <c r="E44" s="17">
        <v>0</v>
      </c>
      <c r="F44" s="17">
        <v>0</v>
      </c>
      <c r="G44" s="17">
        <v>0</v>
      </c>
      <c r="H44" s="17">
        <v>3500</v>
      </c>
      <c r="I44" s="17">
        <v>5500</v>
      </c>
      <c r="J44" s="17">
        <v>5500</v>
      </c>
      <c r="K44" s="17"/>
    </row>
    <row r="45" spans="1:12" ht="12.75" customHeight="1">
      <c r="A45" s="12"/>
      <c r="B45" s="8">
        <v>4060</v>
      </c>
      <c r="C45" s="8" t="s">
        <v>32</v>
      </c>
      <c r="D45" s="17">
        <v>0</v>
      </c>
      <c r="E45" s="17">
        <v>0</v>
      </c>
      <c r="F45" s="17">
        <v>0</v>
      </c>
      <c r="G45" s="17">
        <v>0</v>
      </c>
      <c r="H45" s="17">
        <v>1000</v>
      </c>
      <c r="I45" s="17">
        <v>1000</v>
      </c>
      <c r="J45" s="17">
        <v>1000</v>
      </c>
      <c r="K45" s="17"/>
    </row>
    <row r="46" spans="1:12" ht="12.75" customHeight="1">
      <c r="B46" s="8">
        <v>5214</v>
      </c>
      <c r="C46" s="8" t="s">
        <v>196</v>
      </c>
      <c r="D46" s="17">
        <v>0</v>
      </c>
      <c r="E46" s="17">
        <v>0</v>
      </c>
      <c r="F46" s="17">
        <v>0</v>
      </c>
      <c r="G46" s="17">
        <v>0</v>
      </c>
      <c r="H46" s="17">
        <v>5500</v>
      </c>
      <c r="I46" s="17">
        <v>5500</v>
      </c>
      <c r="J46" s="17">
        <v>5500</v>
      </c>
      <c r="K46" s="17"/>
    </row>
    <row r="47" spans="1:12" ht="12.75" customHeight="1">
      <c r="B47" s="8">
        <v>5310</v>
      </c>
      <c r="C47" s="8" t="s">
        <v>80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/>
    </row>
    <row r="48" spans="1:12">
      <c r="B48" s="8">
        <v>5510</v>
      </c>
      <c r="C48" s="8" t="s">
        <v>162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/>
    </row>
    <row r="49" spans="1:12">
      <c r="A49" s="12"/>
      <c r="B49" s="8">
        <v>5745</v>
      </c>
      <c r="C49" s="8" t="s">
        <v>74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/>
    </row>
    <row r="50" spans="1:12">
      <c r="B50" s="8">
        <v>6420</v>
      </c>
      <c r="C50" s="8" t="s">
        <v>55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/>
    </row>
    <row r="51" spans="1:12" s="16" customFormat="1" ht="12.75" customHeight="1">
      <c r="A51" s="9"/>
      <c r="B51" s="8"/>
      <c r="C51" s="9" t="s">
        <v>53</v>
      </c>
      <c r="D51" s="10">
        <f t="shared" ref="D51:K51" si="6">SUM(D42:D50)</f>
        <v>0</v>
      </c>
      <c r="E51" s="10">
        <f t="shared" si="6"/>
        <v>0</v>
      </c>
      <c r="F51" s="10">
        <f t="shared" si="6"/>
        <v>0</v>
      </c>
      <c r="G51" s="10">
        <f t="shared" si="6"/>
        <v>0</v>
      </c>
      <c r="H51" s="10">
        <f t="shared" si="6"/>
        <v>15000</v>
      </c>
      <c r="I51" s="10">
        <f t="shared" si="6"/>
        <v>18000</v>
      </c>
      <c r="J51" s="10">
        <f t="shared" si="6"/>
        <v>18000</v>
      </c>
      <c r="K51" s="10">
        <f t="shared" si="6"/>
        <v>0</v>
      </c>
      <c r="L51" s="11"/>
    </row>
    <row r="52" spans="1:12" s="19" customFormat="1">
      <c r="A52" s="20"/>
      <c r="D52" s="21"/>
      <c r="E52" s="23"/>
      <c r="F52" s="23"/>
      <c r="G52" s="23"/>
      <c r="H52" s="21"/>
      <c r="I52" s="23"/>
      <c r="J52" s="21"/>
      <c r="K52" s="21"/>
    </row>
    <row r="53" spans="1:12" s="16" customFormat="1">
      <c r="A53" s="9" t="s">
        <v>114</v>
      </c>
      <c r="B53" s="8"/>
      <c r="C53" s="9" t="s">
        <v>224</v>
      </c>
      <c r="D53" s="10"/>
      <c r="E53" s="10"/>
      <c r="F53" s="10"/>
      <c r="G53" s="10"/>
      <c r="H53" s="10"/>
      <c r="I53" s="10"/>
      <c r="J53" s="10"/>
      <c r="K53" s="10"/>
      <c r="L53" s="11"/>
    </row>
    <row r="54" spans="1:12">
      <c r="B54" s="8">
        <v>2310</v>
      </c>
      <c r="C54" s="8" t="s">
        <v>79</v>
      </c>
      <c r="D54" s="17">
        <v>16000</v>
      </c>
      <c r="E54" s="17">
        <v>16000</v>
      </c>
      <c r="F54" s="17">
        <v>13342.73</v>
      </c>
      <c r="G54" s="17">
        <v>2657.27</v>
      </c>
      <c r="H54" s="17">
        <v>0</v>
      </c>
      <c r="I54" s="17">
        <v>0</v>
      </c>
      <c r="J54" s="17">
        <v>0</v>
      </c>
      <c r="K54" s="17">
        <v>0</v>
      </c>
    </row>
    <row r="55" spans="1:12">
      <c r="B55" s="8">
        <v>3200</v>
      </c>
      <c r="C55" s="8" t="s">
        <v>198</v>
      </c>
      <c r="D55" s="17">
        <v>250</v>
      </c>
      <c r="E55" s="17">
        <v>250</v>
      </c>
      <c r="F55" s="17">
        <v>163.32</v>
      </c>
      <c r="G55" s="17">
        <v>86.68</v>
      </c>
      <c r="H55" s="17">
        <v>0</v>
      </c>
      <c r="I55" s="17">
        <v>0</v>
      </c>
      <c r="J55" s="17">
        <v>0</v>
      </c>
      <c r="K55" s="17">
        <v>0</v>
      </c>
    </row>
    <row r="56" spans="1:12" s="16" customFormat="1">
      <c r="A56" s="9"/>
      <c r="B56" s="8"/>
      <c r="C56" s="9" t="s">
        <v>53</v>
      </c>
      <c r="D56" s="10">
        <f t="shared" ref="D56:K56" si="7">SUM(D54:D55)</f>
        <v>16250</v>
      </c>
      <c r="E56" s="10">
        <f t="shared" si="7"/>
        <v>16250</v>
      </c>
      <c r="F56" s="10">
        <f t="shared" si="7"/>
        <v>13506.05</v>
      </c>
      <c r="G56" s="10">
        <f t="shared" si="7"/>
        <v>2743.95</v>
      </c>
      <c r="H56" s="10">
        <f t="shared" si="7"/>
        <v>0</v>
      </c>
      <c r="I56" s="10">
        <f t="shared" si="7"/>
        <v>0</v>
      </c>
      <c r="J56" s="10">
        <f t="shared" si="7"/>
        <v>0</v>
      </c>
      <c r="K56" s="10">
        <f t="shared" si="7"/>
        <v>0</v>
      </c>
      <c r="L56" s="11"/>
    </row>
    <row r="57" spans="1:12" s="16" customFormat="1">
      <c r="A57" s="9"/>
      <c r="B57" s="8"/>
      <c r="C57" s="9"/>
      <c r="D57" s="10"/>
      <c r="E57" s="10"/>
      <c r="F57" s="10"/>
      <c r="G57" s="10"/>
      <c r="H57" s="10"/>
      <c r="I57" s="10"/>
      <c r="J57" s="10"/>
      <c r="K57" s="10"/>
      <c r="L57" s="11"/>
    </row>
    <row r="58" spans="1:12" s="16" customFormat="1" ht="12.75" customHeight="1">
      <c r="A58" s="9" t="s">
        <v>243</v>
      </c>
      <c r="B58" s="8"/>
      <c r="C58" s="9" t="s">
        <v>225</v>
      </c>
      <c r="D58" s="10"/>
      <c r="E58" s="10"/>
      <c r="F58" s="10"/>
      <c r="G58" s="10"/>
      <c r="H58" s="10"/>
      <c r="I58" s="10"/>
      <c r="J58" s="10"/>
      <c r="K58" s="10"/>
      <c r="L58" s="11" t="s">
        <v>289</v>
      </c>
    </row>
    <row r="59" spans="1:12" ht="12.75" customHeight="1">
      <c r="B59" s="8">
        <v>4010</v>
      </c>
      <c r="C59" s="8" t="s">
        <v>56</v>
      </c>
      <c r="D59" s="17">
        <v>200</v>
      </c>
      <c r="E59" s="17">
        <v>200</v>
      </c>
      <c r="F59" s="17">
        <v>0</v>
      </c>
      <c r="G59" s="17">
        <v>200</v>
      </c>
      <c r="H59" s="17">
        <v>0</v>
      </c>
      <c r="I59" s="17">
        <v>0</v>
      </c>
      <c r="J59" s="17">
        <v>0</v>
      </c>
      <c r="K59" s="17">
        <v>0</v>
      </c>
    </row>
    <row r="60" spans="1:12" ht="12.75" customHeight="1">
      <c r="A60" s="12"/>
      <c r="B60" s="8">
        <v>4015</v>
      </c>
      <c r="C60" s="8" t="s">
        <v>111</v>
      </c>
      <c r="D60" s="17">
        <v>200</v>
      </c>
      <c r="E60" s="17">
        <v>200</v>
      </c>
      <c r="F60" s="17">
        <v>0</v>
      </c>
      <c r="G60" s="17">
        <v>200</v>
      </c>
      <c r="H60" s="17">
        <v>0</v>
      </c>
      <c r="I60" s="17">
        <v>0</v>
      </c>
      <c r="J60" s="17">
        <v>0</v>
      </c>
      <c r="K60" s="17">
        <v>0</v>
      </c>
    </row>
    <row r="61" spans="1:12" ht="12.75" customHeight="1">
      <c r="B61" s="8">
        <v>5214</v>
      </c>
      <c r="C61" s="8" t="s">
        <v>196</v>
      </c>
      <c r="D61" s="17">
        <v>1500</v>
      </c>
      <c r="E61" s="17">
        <v>1500</v>
      </c>
      <c r="F61" s="17">
        <v>0</v>
      </c>
      <c r="G61" s="17">
        <v>1500</v>
      </c>
      <c r="H61" s="17">
        <v>0</v>
      </c>
      <c r="I61" s="17">
        <v>0</v>
      </c>
      <c r="J61" s="17">
        <v>0</v>
      </c>
      <c r="K61" s="17">
        <v>0</v>
      </c>
    </row>
    <row r="62" spans="1:12" s="16" customFormat="1" ht="12.75" customHeight="1">
      <c r="A62" s="9"/>
      <c r="B62" s="8"/>
      <c r="C62" s="9" t="s">
        <v>53</v>
      </c>
      <c r="D62" s="10">
        <f t="shared" ref="D62:K62" si="8">SUM(D59:D61)</f>
        <v>1900</v>
      </c>
      <c r="E62" s="10">
        <f t="shared" si="8"/>
        <v>1900</v>
      </c>
      <c r="F62" s="10">
        <f t="shared" si="8"/>
        <v>0</v>
      </c>
      <c r="G62" s="10">
        <f t="shared" si="8"/>
        <v>1900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1"/>
    </row>
    <row r="63" spans="1:12" s="16" customFormat="1" ht="12.75" customHeight="1">
      <c r="A63" s="9"/>
      <c r="B63" s="8"/>
      <c r="C63" s="9"/>
      <c r="D63" s="10"/>
      <c r="E63" s="10"/>
      <c r="F63" s="10"/>
      <c r="G63" s="10"/>
      <c r="H63" s="10"/>
      <c r="I63" s="10"/>
      <c r="J63" s="10"/>
      <c r="K63" s="10"/>
      <c r="L63" s="11"/>
    </row>
    <row r="64" spans="1:12" s="16" customFormat="1" ht="12.75" customHeight="1">
      <c r="A64" s="9" t="s">
        <v>183</v>
      </c>
      <c r="B64" s="8"/>
      <c r="C64" s="9" t="s">
        <v>226</v>
      </c>
      <c r="D64" s="10"/>
      <c r="E64" s="10"/>
      <c r="F64" s="10"/>
      <c r="G64" s="10"/>
      <c r="H64" s="10"/>
      <c r="I64" s="10"/>
      <c r="J64" s="10"/>
      <c r="K64" s="10"/>
      <c r="L64" s="11" t="s">
        <v>289</v>
      </c>
    </row>
    <row r="65" spans="1:12" ht="12.75" customHeight="1">
      <c r="B65" s="8">
        <v>4010</v>
      </c>
      <c r="C65" s="8" t="s">
        <v>56</v>
      </c>
      <c r="D65" s="17">
        <v>0</v>
      </c>
      <c r="E65" s="17">
        <v>1500</v>
      </c>
      <c r="F65" s="17">
        <v>156.24</v>
      </c>
      <c r="G65" s="17">
        <v>1343.76</v>
      </c>
      <c r="H65" s="17">
        <v>0</v>
      </c>
      <c r="I65" s="17">
        <v>0</v>
      </c>
      <c r="J65" s="17">
        <v>0</v>
      </c>
      <c r="K65" s="17">
        <v>0</v>
      </c>
    </row>
    <row r="66" spans="1:12" ht="12.75" customHeight="1">
      <c r="A66" s="12"/>
      <c r="B66" s="8">
        <v>4015</v>
      </c>
      <c r="C66" s="8" t="s">
        <v>111</v>
      </c>
      <c r="D66" s="17">
        <v>0</v>
      </c>
      <c r="E66" s="17">
        <v>3500</v>
      </c>
      <c r="F66" s="17">
        <v>2959.58</v>
      </c>
      <c r="G66" s="17">
        <v>540.41999999999996</v>
      </c>
      <c r="H66" s="17">
        <v>0</v>
      </c>
      <c r="I66" s="17">
        <v>0</v>
      </c>
      <c r="J66" s="17">
        <v>0</v>
      </c>
      <c r="K66" s="17">
        <v>0</v>
      </c>
    </row>
    <row r="67" spans="1:12" ht="12.75" customHeight="1">
      <c r="B67" s="8">
        <v>5214</v>
      </c>
      <c r="C67" s="8" t="s">
        <v>196</v>
      </c>
      <c r="D67" s="17">
        <v>6000</v>
      </c>
      <c r="E67" s="17">
        <v>1000</v>
      </c>
      <c r="F67" s="17">
        <v>600</v>
      </c>
      <c r="G67" s="17">
        <v>400</v>
      </c>
      <c r="H67" s="17">
        <v>0</v>
      </c>
      <c r="I67" s="17">
        <v>0</v>
      </c>
      <c r="J67" s="17">
        <v>0</v>
      </c>
      <c r="K67" s="17">
        <v>0</v>
      </c>
    </row>
    <row r="68" spans="1:12" s="16" customFormat="1" ht="12.75" customHeight="1">
      <c r="A68" s="9"/>
      <c r="B68" s="8"/>
      <c r="C68" s="9" t="s">
        <v>53</v>
      </c>
      <c r="D68" s="10">
        <f t="shared" ref="D68:K68" si="9">SUM(D65:D67)</f>
        <v>6000</v>
      </c>
      <c r="E68" s="10">
        <f t="shared" si="9"/>
        <v>6000</v>
      </c>
      <c r="F68" s="10">
        <f t="shared" si="9"/>
        <v>3715.8199999999997</v>
      </c>
      <c r="G68" s="10">
        <f t="shared" si="9"/>
        <v>2284.1799999999998</v>
      </c>
      <c r="H68" s="10">
        <f t="shared" si="9"/>
        <v>0</v>
      </c>
      <c r="I68" s="10">
        <f t="shared" si="9"/>
        <v>0</v>
      </c>
      <c r="J68" s="10">
        <f t="shared" si="9"/>
        <v>0</v>
      </c>
      <c r="K68" s="10">
        <f t="shared" si="9"/>
        <v>0</v>
      </c>
      <c r="L68" s="11"/>
    </row>
    <row r="69" spans="1:12" s="16" customFormat="1">
      <c r="A69" s="8"/>
      <c r="B69" s="8"/>
      <c r="C69" s="9"/>
      <c r="D69" s="10"/>
      <c r="E69" s="10"/>
      <c r="F69" s="10"/>
      <c r="G69" s="10"/>
      <c r="H69" s="10"/>
      <c r="I69" s="10"/>
      <c r="J69" s="10"/>
      <c r="K69" s="10"/>
      <c r="L69" s="11"/>
    </row>
    <row r="70" spans="1:12">
      <c r="A70" s="9" t="s">
        <v>115</v>
      </c>
      <c r="C70" s="9" t="s">
        <v>227</v>
      </c>
      <c r="L70" s="11" t="s">
        <v>289</v>
      </c>
    </row>
    <row r="71" spans="1:12">
      <c r="B71" s="8">
        <v>4010</v>
      </c>
      <c r="C71" s="8" t="s">
        <v>56</v>
      </c>
      <c r="D71" s="25">
        <v>200</v>
      </c>
      <c r="E71" s="25">
        <v>200</v>
      </c>
      <c r="F71" s="25">
        <v>0</v>
      </c>
      <c r="G71" s="25">
        <v>200</v>
      </c>
      <c r="H71" s="25">
        <v>0</v>
      </c>
      <c r="I71" s="25">
        <v>0</v>
      </c>
      <c r="J71" s="25">
        <v>0</v>
      </c>
      <c r="K71" s="25">
        <v>0</v>
      </c>
    </row>
    <row r="72" spans="1:12">
      <c r="B72" s="8">
        <v>4013</v>
      </c>
      <c r="C72" s="8" t="s">
        <v>46</v>
      </c>
      <c r="D72" s="25">
        <v>1000</v>
      </c>
      <c r="E72" s="25">
        <v>1000</v>
      </c>
      <c r="F72" s="25">
        <v>0</v>
      </c>
      <c r="G72" s="25">
        <v>1000</v>
      </c>
      <c r="H72" s="25">
        <v>0</v>
      </c>
      <c r="I72" s="25">
        <v>0</v>
      </c>
      <c r="J72" s="25">
        <v>0</v>
      </c>
      <c r="K72" s="25">
        <v>0</v>
      </c>
    </row>
    <row r="73" spans="1:12">
      <c r="B73" s="8">
        <v>4015</v>
      </c>
      <c r="C73" s="8" t="s">
        <v>111</v>
      </c>
      <c r="D73" s="25">
        <v>300</v>
      </c>
      <c r="E73" s="25">
        <v>300</v>
      </c>
      <c r="F73" s="25">
        <v>0</v>
      </c>
      <c r="G73" s="25">
        <v>300</v>
      </c>
      <c r="H73" s="25">
        <v>0</v>
      </c>
      <c r="I73" s="25">
        <v>0</v>
      </c>
      <c r="J73" s="25">
        <v>0</v>
      </c>
      <c r="K73" s="25">
        <v>0</v>
      </c>
    </row>
    <row r="74" spans="1:12">
      <c r="C74" s="9" t="s">
        <v>53</v>
      </c>
      <c r="D74" s="10">
        <f t="shared" ref="D74:K74" si="10">SUM(D71:D73)</f>
        <v>1500</v>
      </c>
      <c r="E74" s="10">
        <f t="shared" si="10"/>
        <v>1500</v>
      </c>
      <c r="F74" s="10">
        <f t="shared" si="10"/>
        <v>0</v>
      </c>
      <c r="G74" s="10">
        <f t="shared" si="10"/>
        <v>1500</v>
      </c>
      <c r="H74" s="10">
        <f t="shared" si="10"/>
        <v>0</v>
      </c>
      <c r="I74" s="10">
        <f t="shared" si="10"/>
        <v>0</v>
      </c>
      <c r="J74" s="10">
        <f t="shared" si="10"/>
        <v>0</v>
      </c>
      <c r="K74" s="10">
        <f t="shared" si="10"/>
        <v>0</v>
      </c>
    </row>
    <row r="75" spans="1:12" s="16" customFormat="1">
      <c r="A75" s="8"/>
      <c r="B75" s="8"/>
      <c r="C75" s="9"/>
      <c r="D75" s="10"/>
      <c r="E75" s="10"/>
      <c r="F75" s="10"/>
      <c r="G75" s="10"/>
      <c r="H75" s="10"/>
      <c r="I75" s="10"/>
      <c r="J75" s="10"/>
      <c r="K75" s="10"/>
      <c r="L75" s="11"/>
    </row>
    <row r="76" spans="1:12" s="16" customFormat="1">
      <c r="A76" s="9" t="s">
        <v>185</v>
      </c>
      <c r="B76" s="8"/>
      <c r="C76" s="9" t="s">
        <v>228</v>
      </c>
      <c r="D76" s="10"/>
      <c r="E76" s="10"/>
      <c r="F76" s="10"/>
      <c r="G76" s="10"/>
      <c r="H76" s="10"/>
      <c r="I76" s="10"/>
      <c r="J76" s="10"/>
      <c r="K76" s="10"/>
      <c r="L76" s="11" t="s">
        <v>289</v>
      </c>
    </row>
    <row r="77" spans="1:12">
      <c r="A77" s="12"/>
      <c r="B77" s="8">
        <v>4013</v>
      </c>
      <c r="C77" s="8" t="s">
        <v>46</v>
      </c>
      <c r="D77" s="17">
        <v>2750</v>
      </c>
      <c r="E77" s="17">
        <v>2750</v>
      </c>
      <c r="F77" s="17">
        <v>0</v>
      </c>
      <c r="G77" s="17">
        <v>2750</v>
      </c>
      <c r="H77" s="17">
        <v>0</v>
      </c>
      <c r="I77" s="17">
        <v>0</v>
      </c>
      <c r="J77" s="17">
        <v>0</v>
      </c>
      <c r="K77" s="17">
        <v>0</v>
      </c>
    </row>
    <row r="78" spans="1:12" s="16" customFormat="1" ht="12.75" customHeight="1">
      <c r="A78" s="9"/>
      <c r="B78" s="8"/>
      <c r="C78" s="9" t="s">
        <v>53</v>
      </c>
      <c r="D78" s="10">
        <f t="shared" ref="D78:K78" si="11">SUM(D77:D77)</f>
        <v>2750</v>
      </c>
      <c r="E78" s="10">
        <f t="shared" si="11"/>
        <v>2750</v>
      </c>
      <c r="F78" s="10">
        <f t="shared" si="11"/>
        <v>0</v>
      </c>
      <c r="G78" s="10">
        <f t="shared" si="11"/>
        <v>2750</v>
      </c>
      <c r="H78" s="10">
        <f t="shared" si="11"/>
        <v>0</v>
      </c>
      <c r="I78" s="10">
        <f t="shared" si="11"/>
        <v>0</v>
      </c>
      <c r="J78" s="10">
        <f t="shared" si="11"/>
        <v>0</v>
      </c>
      <c r="K78" s="10">
        <f t="shared" si="11"/>
        <v>0</v>
      </c>
      <c r="L78" s="11"/>
    </row>
    <row r="80" spans="1:12" s="16" customFormat="1">
      <c r="A80" s="9" t="s">
        <v>116</v>
      </c>
      <c r="B80" s="8"/>
      <c r="C80" s="9" t="s">
        <v>229</v>
      </c>
      <c r="D80" s="10"/>
      <c r="E80" s="10"/>
      <c r="F80" s="10"/>
      <c r="G80" s="10"/>
      <c r="H80" s="10"/>
      <c r="I80" s="10"/>
      <c r="J80" s="10"/>
      <c r="K80" s="10"/>
      <c r="L80" s="11" t="s">
        <v>289</v>
      </c>
    </row>
    <row r="81" spans="1:12">
      <c r="B81" s="8">
        <v>4010</v>
      </c>
      <c r="C81" s="8" t="s">
        <v>56</v>
      </c>
      <c r="D81" s="17">
        <v>850</v>
      </c>
      <c r="E81" s="17">
        <v>850</v>
      </c>
      <c r="F81" s="17">
        <v>173.86</v>
      </c>
      <c r="G81" s="17">
        <v>676.14</v>
      </c>
      <c r="H81" s="17">
        <v>0</v>
      </c>
      <c r="I81" s="17">
        <v>0</v>
      </c>
      <c r="J81" s="17">
        <v>0</v>
      </c>
      <c r="K81" s="17">
        <v>0</v>
      </c>
    </row>
    <row r="82" spans="1:12">
      <c r="B82" s="8">
        <v>4015</v>
      </c>
      <c r="C82" s="8" t="s">
        <v>111</v>
      </c>
      <c r="D82" s="17">
        <v>0</v>
      </c>
      <c r="E82" s="17">
        <v>500</v>
      </c>
      <c r="F82" s="17">
        <v>303.10000000000002</v>
      </c>
      <c r="G82" s="17">
        <v>196.9</v>
      </c>
      <c r="H82" s="17">
        <v>0</v>
      </c>
      <c r="I82" s="17">
        <v>0</v>
      </c>
      <c r="J82" s="17">
        <v>0</v>
      </c>
      <c r="K82" s="17">
        <v>0</v>
      </c>
    </row>
    <row r="83" spans="1:12">
      <c r="B83" s="8">
        <v>5214</v>
      </c>
      <c r="C83" s="8" t="s">
        <v>196</v>
      </c>
      <c r="D83" s="17">
        <v>500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</row>
    <row r="84" spans="1:12" s="16" customFormat="1">
      <c r="A84" s="9"/>
      <c r="B84" s="8"/>
      <c r="C84" s="9" t="s">
        <v>53</v>
      </c>
      <c r="D84" s="10">
        <f t="shared" ref="D84:K84" si="12">SUM(D81:D83)</f>
        <v>1350</v>
      </c>
      <c r="E84" s="10">
        <f t="shared" si="12"/>
        <v>1350</v>
      </c>
      <c r="F84" s="10">
        <f t="shared" si="12"/>
        <v>476.96000000000004</v>
      </c>
      <c r="G84" s="10">
        <f t="shared" si="12"/>
        <v>873.04</v>
      </c>
      <c r="H84" s="10">
        <f t="shared" si="12"/>
        <v>0</v>
      </c>
      <c r="I84" s="10">
        <f t="shared" si="12"/>
        <v>0</v>
      </c>
      <c r="J84" s="10">
        <f t="shared" si="12"/>
        <v>0</v>
      </c>
      <c r="K84" s="10">
        <f t="shared" si="12"/>
        <v>0</v>
      </c>
      <c r="L84" s="11"/>
    </row>
    <row r="85" spans="1:12">
      <c r="A85" s="9"/>
      <c r="C85" s="9"/>
    </row>
    <row r="86" spans="1:12" s="16" customFormat="1">
      <c r="A86" s="9" t="s">
        <v>184</v>
      </c>
      <c r="B86" s="8"/>
      <c r="C86" s="9" t="s">
        <v>281</v>
      </c>
      <c r="D86" s="10"/>
      <c r="E86" s="10"/>
      <c r="F86" s="10"/>
      <c r="G86" s="10"/>
      <c r="H86" s="10"/>
      <c r="I86" s="10"/>
      <c r="J86" s="10"/>
      <c r="K86" s="10"/>
      <c r="L86" s="11" t="s">
        <v>289</v>
      </c>
    </row>
    <row r="87" spans="1:12">
      <c r="A87" s="12"/>
      <c r="B87" s="8">
        <v>4015</v>
      </c>
      <c r="C87" s="8" t="s">
        <v>111</v>
      </c>
      <c r="D87" s="17">
        <v>175</v>
      </c>
      <c r="E87" s="17">
        <v>175</v>
      </c>
      <c r="F87" s="17">
        <v>0</v>
      </c>
      <c r="G87" s="17">
        <v>175</v>
      </c>
      <c r="H87" s="17">
        <v>0</v>
      </c>
      <c r="I87" s="17">
        <v>0</v>
      </c>
      <c r="J87" s="17">
        <v>0</v>
      </c>
      <c r="K87" s="17">
        <v>0</v>
      </c>
    </row>
    <row r="88" spans="1:12" s="16" customFormat="1" ht="12.75" customHeight="1">
      <c r="A88" s="9"/>
      <c r="B88" s="8"/>
      <c r="C88" s="9" t="s">
        <v>53</v>
      </c>
      <c r="D88" s="10">
        <f t="shared" ref="D88:K88" si="13">SUM(D87:D87)</f>
        <v>175</v>
      </c>
      <c r="E88" s="10">
        <f t="shared" si="13"/>
        <v>175</v>
      </c>
      <c r="F88" s="10">
        <f t="shared" si="13"/>
        <v>0</v>
      </c>
      <c r="G88" s="10">
        <f t="shared" si="13"/>
        <v>175</v>
      </c>
      <c r="H88" s="10">
        <f t="shared" si="13"/>
        <v>0</v>
      </c>
      <c r="I88" s="10">
        <f t="shared" si="13"/>
        <v>0</v>
      </c>
      <c r="J88" s="10">
        <f t="shared" si="13"/>
        <v>0</v>
      </c>
      <c r="K88" s="10">
        <f t="shared" si="13"/>
        <v>0</v>
      </c>
      <c r="L88" s="11"/>
    </row>
    <row r="89" spans="1:12" s="16" customFormat="1">
      <c r="A89" s="9"/>
      <c r="B89" s="8"/>
      <c r="C89" s="9"/>
      <c r="D89" s="10"/>
      <c r="E89" s="10"/>
      <c r="F89" s="10"/>
      <c r="G89" s="10"/>
      <c r="H89" s="10"/>
      <c r="I89" s="10"/>
      <c r="J89" s="10"/>
      <c r="K89" s="10"/>
      <c r="L89" s="11"/>
    </row>
    <row r="90" spans="1:12" s="16" customFormat="1">
      <c r="A90" s="9" t="s">
        <v>117</v>
      </c>
      <c r="B90" s="8"/>
      <c r="C90" s="9" t="s">
        <v>230</v>
      </c>
      <c r="D90" s="10"/>
      <c r="E90" s="10"/>
      <c r="F90" s="10"/>
      <c r="G90" s="10"/>
      <c r="H90" s="10"/>
      <c r="I90" s="10"/>
      <c r="J90" s="10"/>
      <c r="K90" s="10"/>
      <c r="L90" s="11" t="s">
        <v>289</v>
      </c>
    </row>
    <row r="91" spans="1:12">
      <c r="B91" s="8">
        <v>4010</v>
      </c>
      <c r="C91" s="8" t="s">
        <v>56</v>
      </c>
      <c r="D91" s="17">
        <v>1000</v>
      </c>
      <c r="E91" s="17">
        <v>1000</v>
      </c>
      <c r="F91" s="17">
        <v>144.38</v>
      </c>
      <c r="G91" s="17">
        <v>855.62</v>
      </c>
      <c r="H91" s="17">
        <v>0</v>
      </c>
      <c r="I91" s="17">
        <v>0</v>
      </c>
      <c r="J91" s="17">
        <v>0</v>
      </c>
      <c r="K91" s="17">
        <v>0</v>
      </c>
    </row>
    <row r="92" spans="1:12" s="16" customFormat="1">
      <c r="A92" s="8"/>
      <c r="B92" s="8"/>
      <c r="C92" s="9" t="s">
        <v>53</v>
      </c>
      <c r="D92" s="10">
        <f t="shared" ref="D92:K92" si="14">SUM(D91:D91)</f>
        <v>1000</v>
      </c>
      <c r="E92" s="10">
        <f t="shared" si="14"/>
        <v>1000</v>
      </c>
      <c r="F92" s="10">
        <f t="shared" si="14"/>
        <v>144.38</v>
      </c>
      <c r="G92" s="10">
        <f t="shared" si="14"/>
        <v>855.62</v>
      </c>
      <c r="H92" s="10">
        <f t="shared" si="14"/>
        <v>0</v>
      </c>
      <c r="I92" s="10">
        <f t="shared" si="14"/>
        <v>0</v>
      </c>
      <c r="J92" s="10">
        <f t="shared" si="14"/>
        <v>0</v>
      </c>
      <c r="K92" s="10">
        <f t="shared" si="14"/>
        <v>0</v>
      </c>
      <c r="L92" s="11"/>
    </row>
    <row r="93" spans="1:12" s="16" customFormat="1">
      <c r="A93" s="8"/>
      <c r="B93" s="8"/>
      <c r="C93" s="9"/>
      <c r="D93" s="10"/>
      <c r="E93" s="10"/>
      <c r="F93" s="10"/>
      <c r="G93" s="10"/>
      <c r="H93" s="10"/>
      <c r="I93" s="10"/>
      <c r="J93" s="10"/>
      <c r="K93" s="10"/>
      <c r="L93" s="11"/>
    </row>
    <row r="94" spans="1:12" s="16" customFormat="1">
      <c r="A94" s="9" t="s">
        <v>118</v>
      </c>
      <c r="B94" s="8"/>
      <c r="C94" s="9" t="s">
        <v>231</v>
      </c>
      <c r="D94" s="10"/>
      <c r="E94" s="10"/>
      <c r="F94" s="10"/>
      <c r="G94" s="10"/>
      <c r="H94" s="10"/>
      <c r="I94" s="10"/>
      <c r="J94" s="10"/>
      <c r="K94" s="10"/>
      <c r="L94" s="11" t="s">
        <v>289</v>
      </c>
    </row>
    <row r="95" spans="1:12">
      <c r="A95" s="12"/>
      <c r="B95" s="8">
        <v>4010</v>
      </c>
      <c r="C95" s="8" t="s">
        <v>56</v>
      </c>
      <c r="D95" s="17">
        <v>150</v>
      </c>
      <c r="E95" s="17">
        <v>150</v>
      </c>
      <c r="F95" s="17">
        <v>37.47</v>
      </c>
      <c r="G95" s="17">
        <v>112.53</v>
      </c>
      <c r="H95" s="17">
        <v>0</v>
      </c>
      <c r="I95" s="17">
        <v>0</v>
      </c>
      <c r="J95" s="17">
        <v>0</v>
      </c>
      <c r="K95" s="17">
        <v>0</v>
      </c>
    </row>
    <row r="96" spans="1:12">
      <c r="A96" s="12"/>
      <c r="B96" s="8">
        <v>4013</v>
      </c>
      <c r="C96" s="8" t="s">
        <v>46</v>
      </c>
      <c r="D96" s="17">
        <v>1650</v>
      </c>
      <c r="E96" s="17">
        <v>1650</v>
      </c>
      <c r="F96" s="17">
        <v>1576.18</v>
      </c>
      <c r="G96" s="17">
        <v>73.819999999999993</v>
      </c>
      <c r="H96" s="17">
        <v>0</v>
      </c>
      <c r="I96" s="17">
        <v>0</v>
      </c>
      <c r="J96" s="17">
        <v>0</v>
      </c>
      <c r="K96" s="17">
        <v>0</v>
      </c>
      <c r="L96" s="11" t="s">
        <v>283</v>
      </c>
    </row>
    <row r="97" spans="1:12">
      <c r="A97" s="12"/>
      <c r="B97" s="8">
        <v>4015</v>
      </c>
      <c r="C97" s="8" t="s">
        <v>111</v>
      </c>
      <c r="D97" s="17">
        <v>650</v>
      </c>
      <c r="E97" s="17">
        <v>650</v>
      </c>
      <c r="F97" s="17">
        <v>0</v>
      </c>
      <c r="G97" s="17">
        <v>650</v>
      </c>
      <c r="H97" s="17">
        <v>0</v>
      </c>
      <c r="I97" s="17">
        <v>0</v>
      </c>
      <c r="J97" s="17">
        <v>0</v>
      </c>
      <c r="K97" s="17">
        <v>0</v>
      </c>
    </row>
    <row r="98" spans="1:12">
      <c r="A98" s="12"/>
      <c r="B98" s="8">
        <v>4060</v>
      </c>
      <c r="C98" s="8" t="s">
        <v>32</v>
      </c>
      <c r="D98" s="17">
        <v>1000</v>
      </c>
      <c r="E98" s="17">
        <v>1000</v>
      </c>
      <c r="F98" s="17">
        <v>185.94</v>
      </c>
      <c r="G98" s="17">
        <v>814.06</v>
      </c>
      <c r="H98" s="17">
        <v>0</v>
      </c>
      <c r="I98" s="17">
        <v>0</v>
      </c>
      <c r="J98" s="17">
        <v>0</v>
      </c>
      <c r="K98" s="17">
        <v>0</v>
      </c>
    </row>
    <row r="99" spans="1:12" s="16" customFormat="1">
      <c r="A99" s="8"/>
      <c r="B99" s="8"/>
      <c r="C99" s="9" t="s">
        <v>53</v>
      </c>
      <c r="D99" s="10">
        <f t="shared" ref="D99:K99" si="15">SUM(D95:D98)</f>
        <v>3450</v>
      </c>
      <c r="E99" s="10">
        <f t="shared" si="15"/>
        <v>3450</v>
      </c>
      <c r="F99" s="10">
        <f t="shared" si="15"/>
        <v>1799.5900000000001</v>
      </c>
      <c r="G99" s="10">
        <f t="shared" si="15"/>
        <v>1650.4099999999999</v>
      </c>
      <c r="H99" s="10">
        <f t="shared" si="15"/>
        <v>0</v>
      </c>
      <c r="I99" s="10">
        <f t="shared" si="15"/>
        <v>0</v>
      </c>
      <c r="J99" s="10">
        <f t="shared" si="15"/>
        <v>0</v>
      </c>
      <c r="K99" s="10">
        <f t="shared" si="15"/>
        <v>0</v>
      </c>
      <c r="L99" s="10"/>
    </row>
    <row r="100" spans="1:12" s="19" customFormat="1">
      <c r="A100" s="20"/>
      <c r="D100" s="21"/>
      <c r="E100" s="23"/>
      <c r="F100" s="23"/>
      <c r="G100" s="23"/>
      <c r="H100" s="21"/>
      <c r="I100" s="23"/>
      <c r="J100" s="21"/>
      <c r="K100" s="21"/>
    </row>
    <row r="101" spans="1:12" s="19" customFormat="1">
      <c r="A101" s="20" t="s">
        <v>202</v>
      </c>
      <c r="C101" s="26" t="s">
        <v>199</v>
      </c>
      <c r="D101" s="21"/>
      <c r="E101" s="21"/>
      <c r="F101" s="21"/>
      <c r="G101" s="21"/>
      <c r="H101" s="21"/>
      <c r="I101" s="21"/>
      <c r="J101" s="21"/>
      <c r="K101" s="21"/>
    </row>
    <row r="102" spans="1:12" s="19" customFormat="1">
      <c r="A102" s="18" t="s">
        <v>153</v>
      </c>
      <c r="B102" s="8">
        <v>5510</v>
      </c>
      <c r="C102" s="8" t="s">
        <v>200</v>
      </c>
      <c r="D102" s="21"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15000</v>
      </c>
      <c r="J102" s="21">
        <v>15000</v>
      </c>
      <c r="K102" s="21"/>
      <c r="L102" s="19" t="s">
        <v>334</v>
      </c>
    </row>
    <row r="103" spans="1:12" s="19" customFormat="1">
      <c r="A103" s="18" t="s">
        <v>154</v>
      </c>
      <c r="B103" s="9"/>
      <c r="C103" s="9" t="s">
        <v>53</v>
      </c>
      <c r="D103" s="23">
        <f t="shared" ref="D103:K103" si="16">SUM(D102)</f>
        <v>0</v>
      </c>
      <c r="E103" s="23">
        <f t="shared" si="16"/>
        <v>0</v>
      </c>
      <c r="F103" s="23">
        <f t="shared" si="16"/>
        <v>0</v>
      </c>
      <c r="G103" s="23">
        <f t="shared" si="16"/>
        <v>0</v>
      </c>
      <c r="H103" s="23">
        <f t="shared" si="16"/>
        <v>0</v>
      </c>
      <c r="I103" s="23">
        <f t="shared" si="16"/>
        <v>15000</v>
      </c>
      <c r="J103" s="23">
        <f t="shared" si="16"/>
        <v>15000</v>
      </c>
      <c r="K103" s="23">
        <f t="shared" si="16"/>
        <v>0</v>
      </c>
    </row>
    <row r="104" spans="1:12" s="19" customFormat="1">
      <c r="A104" s="18"/>
      <c r="B104" s="9"/>
      <c r="C104" s="9"/>
      <c r="D104" s="23"/>
      <c r="E104" s="23"/>
      <c r="F104" s="23"/>
      <c r="G104" s="23"/>
      <c r="H104" s="23"/>
      <c r="I104" s="23"/>
      <c r="J104" s="23"/>
      <c r="K104" s="23"/>
    </row>
    <row r="105" spans="1:12" s="19" customFormat="1">
      <c r="A105" s="20" t="s">
        <v>202</v>
      </c>
      <c r="C105" s="26" t="s">
        <v>201</v>
      </c>
      <c r="D105" s="21"/>
      <c r="E105" s="21"/>
      <c r="F105" s="21"/>
      <c r="G105" s="21"/>
      <c r="H105" s="21"/>
      <c r="I105" s="21"/>
      <c r="J105" s="21"/>
      <c r="K105" s="21"/>
    </row>
    <row r="106" spans="1:12" s="19" customFormat="1">
      <c r="A106" s="18" t="s">
        <v>153</v>
      </c>
      <c r="B106" s="8">
        <v>5510</v>
      </c>
      <c r="C106" s="8" t="s">
        <v>200</v>
      </c>
      <c r="D106" s="21">
        <v>0</v>
      </c>
      <c r="E106" s="21">
        <v>0</v>
      </c>
      <c r="F106" s="21">
        <v>0</v>
      </c>
      <c r="G106" s="21">
        <v>0</v>
      </c>
      <c r="H106" s="21">
        <v>0</v>
      </c>
      <c r="I106" s="21">
        <v>5000</v>
      </c>
      <c r="J106" s="21">
        <v>5000</v>
      </c>
      <c r="K106" s="21"/>
      <c r="L106" s="19" t="s">
        <v>335</v>
      </c>
    </row>
    <row r="107" spans="1:12" s="19" customFormat="1">
      <c r="A107" s="18" t="s">
        <v>154</v>
      </c>
      <c r="B107" s="9"/>
      <c r="C107" s="9" t="s">
        <v>53</v>
      </c>
      <c r="D107" s="27">
        <f t="shared" ref="D107:K107" si="17">SUM(D106)</f>
        <v>0</v>
      </c>
      <c r="E107" s="27">
        <f t="shared" si="17"/>
        <v>0</v>
      </c>
      <c r="F107" s="27">
        <f t="shared" si="17"/>
        <v>0</v>
      </c>
      <c r="G107" s="27">
        <f t="shared" si="17"/>
        <v>0</v>
      </c>
      <c r="H107" s="27">
        <f t="shared" si="17"/>
        <v>0</v>
      </c>
      <c r="I107" s="27">
        <f t="shared" si="17"/>
        <v>5000</v>
      </c>
      <c r="J107" s="27">
        <f t="shared" si="17"/>
        <v>5000</v>
      </c>
      <c r="K107" s="27">
        <f t="shared" si="17"/>
        <v>0</v>
      </c>
      <c r="L107" s="28"/>
    </row>
    <row r="108" spans="1:12">
      <c r="A108" s="9"/>
      <c r="C108" s="9"/>
    </row>
    <row r="109" spans="1:12" s="16" customFormat="1">
      <c r="A109" s="9" t="s">
        <v>295</v>
      </c>
      <c r="B109" s="8"/>
      <c r="C109" s="9"/>
      <c r="D109" s="29">
        <f t="shared" ref="D109:K109" si="18">SUM(D11,D15,D19,D26,D30,D39,D51,D56,D62,D68,D74,D78,D84,D88,D92,D99,D103,D107)</f>
        <v>48475</v>
      </c>
      <c r="E109" s="29">
        <f t="shared" si="18"/>
        <v>50581</v>
      </c>
      <c r="F109" s="29">
        <f t="shared" si="18"/>
        <v>35041.520000000004</v>
      </c>
      <c r="G109" s="29">
        <f t="shared" si="18"/>
        <v>15539.480000000001</v>
      </c>
      <c r="H109" s="29">
        <f t="shared" si="18"/>
        <v>59300</v>
      </c>
      <c r="I109" s="29">
        <f t="shared" si="18"/>
        <v>164900</v>
      </c>
      <c r="J109" s="29">
        <f t="shared" si="18"/>
        <v>159400</v>
      </c>
      <c r="K109" s="29">
        <f t="shared" si="18"/>
        <v>0</v>
      </c>
      <c r="L109" s="30"/>
    </row>
    <row r="110" spans="1:12" s="16" customFormat="1">
      <c r="A110" s="9"/>
      <c r="B110" s="8"/>
      <c r="C110" s="9"/>
      <c r="D110" s="31"/>
      <c r="E110" s="31"/>
      <c r="F110" s="31"/>
      <c r="G110" s="31"/>
      <c r="H110" s="31"/>
      <c r="I110" s="31"/>
      <c r="J110" s="31"/>
      <c r="K110" s="31"/>
      <c r="L110" s="11"/>
    </row>
    <row r="111" spans="1:12" s="16" customFormat="1">
      <c r="A111" s="9" t="s">
        <v>240</v>
      </c>
      <c r="B111" s="8"/>
      <c r="C111" s="9"/>
      <c r="D111" s="31"/>
      <c r="E111" s="31"/>
      <c r="F111" s="31"/>
      <c r="G111" s="31"/>
      <c r="H111" s="31"/>
      <c r="I111" s="31"/>
      <c r="J111" s="31"/>
      <c r="K111" s="31"/>
      <c r="L111" s="11"/>
    </row>
    <row r="112" spans="1:12" s="16" customFormat="1">
      <c r="A112" s="9"/>
      <c r="B112" s="8"/>
      <c r="C112" s="9"/>
      <c r="D112" s="31"/>
      <c r="E112" s="31"/>
      <c r="F112" s="31"/>
      <c r="G112" s="31"/>
      <c r="H112" s="31"/>
      <c r="I112" s="31"/>
      <c r="J112" s="31"/>
      <c r="K112" s="31"/>
      <c r="L112" s="11"/>
    </row>
    <row r="113" spans="1:12" s="16" customFormat="1">
      <c r="A113" s="9" t="s">
        <v>119</v>
      </c>
      <c r="B113" s="8"/>
      <c r="C113" s="9" t="s">
        <v>67</v>
      </c>
      <c r="D113" s="31"/>
      <c r="E113" s="31"/>
      <c r="F113" s="31"/>
      <c r="G113" s="31"/>
      <c r="H113" s="31"/>
      <c r="I113" s="31"/>
      <c r="J113" s="31"/>
      <c r="K113" s="31"/>
      <c r="L113" s="11"/>
    </row>
    <row r="114" spans="1:12">
      <c r="A114" s="12" t="s">
        <v>155</v>
      </c>
      <c r="B114" s="8">
        <v>2170</v>
      </c>
      <c r="C114" s="8" t="s">
        <v>30</v>
      </c>
      <c r="D114" s="17">
        <v>146540</v>
      </c>
      <c r="E114" s="17">
        <v>151840</v>
      </c>
      <c r="F114" s="17">
        <v>151776.89000000001</v>
      </c>
      <c r="G114" s="17">
        <v>63.11</v>
      </c>
      <c r="H114" s="17">
        <v>153952</v>
      </c>
      <c r="I114" s="17">
        <v>170500</v>
      </c>
      <c r="J114" s="17">
        <v>170500</v>
      </c>
      <c r="K114" s="17"/>
    </row>
    <row r="115" spans="1:12">
      <c r="A115" s="12" t="s">
        <v>156</v>
      </c>
      <c r="B115" s="8">
        <v>2310</v>
      </c>
      <c r="C115" s="8" t="s">
        <v>79</v>
      </c>
      <c r="D115" s="17">
        <v>13096</v>
      </c>
      <c r="E115" s="17">
        <v>0</v>
      </c>
      <c r="F115" s="17">
        <v>0</v>
      </c>
      <c r="G115" s="17">
        <v>0</v>
      </c>
      <c r="H115" s="17">
        <v>10477</v>
      </c>
      <c r="I115" s="17">
        <v>13100</v>
      </c>
      <c r="J115" s="17">
        <v>13100</v>
      </c>
      <c r="K115" s="17"/>
    </row>
    <row r="116" spans="1:12">
      <c r="A116" s="12"/>
      <c r="B116" s="8">
        <v>3100</v>
      </c>
      <c r="C116" s="8" t="s">
        <v>197</v>
      </c>
      <c r="D116" s="17">
        <v>60609</v>
      </c>
      <c r="E116" s="17">
        <v>68405</v>
      </c>
      <c r="F116" s="17">
        <v>66577.45</v>
      </c>
      <c r="G116" s="17">
        <v>1827.55</v>
      </c>
      <c r="H116" s="17">
        <v>66905</v>
      </c>
      <c r="I116" s="17">
        <v>77500</v>
      </c>
      <c r="J116" s="17">
        <v>77500</v>
      </c>
      <c r="K116" s="17"/>
    </row>
    <row r="117" spans="1:12">
      <c r="A117" s="12"/>
      <c r="B117" s="8">
        <v>3200</v>
      </c>
      <c r="C117" s="8" t="s">
        <v>198</v>
      </c>
      <c r="D117" s="17">
        <v>450</v>
      </c>
      <c r="E117" s="17">
        <v>450</v>
      </c>
      <c r="F117" s="17">
        <v>0</v>
      </c>
      <c r="G117" s="17">
        <v>450</v>
      </c>
      <c r="H117" s="17">
        <v>524</v>
      </c>
      <c r="I117" s="17">
        <v>700</v>
      </c>
      <c r="J117" s="17">
        <v>700</v>
      </c>
      <c r="K117" s="17"/>
    </row>
    <row r="118" spans="1:12">
      <c r="C118" s="9" t="s">
        <v>53</v>
      </c>
      <c r="D118" s="10">
        <f t="shared" ref="D118:K118" si="19">SUM(D114:D117)</f>
        <v>220695</v>
      </c>
      <c r="E118" s="10">
        <f t="shared" si="19"/>
        <v>220695</v>
      </c>
      <c r="F118" s="10">
        <f t="shared" si="19"/>
        <v>218354.34000000003</v>
      </c>
      <c r="G118" s="10">
        <f t="shared" si="19"/>
        <v>2340.66</v>
      </c>
      <c r="H118" s="10">
        <f t="shared" si="19"/>
        <v>231858</v>
      </c>
      <c r="I118" s="10">
        <f t="shared" si="19"/>
        <v>261800</v>
      </c>
      <c r="J118" s="10">
        <f t="shared" si="19"/>
        <v>261800</v>
      </c>
      <c r="K118" s="10">
        <f t="shared" si="19"/>
        <v>0</v>
      </c>
    </row>
    <row r="119" spans="1:12" s="16" customFormat="1">
      <c r="A119" s="9"/>
      <c r="B119" s="8"/>
      <c r="C119" s="9"/>
      <c r="D119" s="31"/>
      <c r="E119" s="31"/>
      <c r="F119" s="31"/>
      <c r="G119" s="31"/>
      <c r="H119" s="31"/>
      <c r="I119" s="31"/>
      <c r="J119" s="31"/>
      <c r="K119" s="31"/>
      <c r="L119" s="11"/>
    </row>
    <row r="120" spans="1:12" s="16" customFormat="1">
      <c r="A120" s="9" t="s">
        <v>120</v>
      </c>
      <c r="B120" s="8"/>
      <c r="C120" s="9" t="s">
        <v>28</v>
      </c>
      <c r="D120" s="10"/>
      <c r="E120" s="10"/>
      <c r="F120" s="10"/>
      <c r="G120" s="10"/>
      <c r="H120" s="10"/>
      <c r="I120" s="10"/>
      <c r="J120" s="10"/>
      <c r="K120" s="10"/>
      <c r="L120" s="11"/>
    </row>
    <row r="121" spans="1:12">
      <c r="A121" s="12" t="s">
        <v>48</v>
      </c>
      <c r="B121" s="8">
        <v>4010</v>
      </c>
      <c r="C121" s="8" t="s">
        <v>56</v>
      </c>
      <c r="D121" s="17">
        <v>1200</v>
      </c>
      <c r="E121" s="17">
        <v>1200</v>
      </c>
      <c r="F121" s="17">
        <v>850.49</v>
      </c>
      <c r="G121" s="17">
        <v>349.51</v>
      </c>
      <c r="H121" s="17">
        <v>1000</v>
      </c>
      <c r="I121" s="17">
        <v>1000</v>
      </c>
      <c r="J121" s="17">
        <v>1000</v>
      </c>
      <c r="K121" s="17"/>
    </row>
    <row r="122" spans="1:12" s="16" customFormat="1">
      <c r="A122" s="12" t="s">
        <v>37</v>
      </c>
      <c r="B122" s="8"/>
      <c r="C122" s="9" t="s">
        <v>53</v>
      </c>
      <c r="D122" s="10">
        <f t="shared" ref="D122:H122" si="20">SUM(D121:D121)</f>
        <v>1200</v>
      </c>
      <c r="E122" s="10">
        <f t="shared" si="20"/>
        <v>1200</v>
      </c>
      <c r="F122" s="10">
        <f t="shared" si="20"/>
        <v>850.49</v>
      </c>
      <c r="G122" s="10">
        <f t="shared" si="20"/>
        <v>349.51</v>
      </c>
      <c r="H122" s="10">
        <f t="shared" si="20"/>
        <v>1000</v>
      </c>
      <c r="I122" s="10">
        <f>SUM(I121:I121)</f>
        <v>1000</v>
      </c>
      <c r="J122" s="10">
        <f>SUM(J121:J121)</f>
        <v>1000</v>
      </c>
      <c r="K122" s="10">
        <f>SUM(K121:K121)</f>
        <v>0</v>
      </c>
      <c r="L122" s="11"/>
    </row>
    <row r="123" spans="1:12">
      <c r="C123" s="9"/>
      <c r="F123" s="32"/>
    </row>
    <row r="124" spans="1:12" s="16" customFormat="1">
      <c r="A124" s="9" t="s">
        <v>121</v>
      </c>
      <c r="B124" s="8"/>
      <c r="C124" s="9" t="s">
        <v>41</v>
      </c>
      <c r="D124" s="10"/>
      <c r="E124" s="10"/>
      <c r="F124" s="10"/>
      <c r="G124" s="10"/>
      <c r="H124" s="10"/>
      <c r="I124" s="10"/>
      <c r="J124" s="10"/>
      <c r="K124" s="10"/>
      <c r="L124" s="11"/>
    </row>
    <row r="125" spans="1:12">
      <c r="A125" s="12" t="s">
        <v>48</v>
      </c>
      <c r="B125" s="8">
        <v>5315</v>
      </c>
      <c r="C125" s="8" t="s">
        <v>260</v>
      </c>
      <c r="D125" s="17">
        <v>10817</v>
      </c>
      <c r="E125" s="17">
        <v>10857</v>
      </c>
      <c r="F125" s="17">
        <v>10856.1</v>
      </c>
      <c r="G125" s="17">
        <v>0.9</v>
      </c>
      <c r="H125" s="17">
        <v>8124</v>
      </c>
      <c r="I125" s="17">
        <v>9928</v>
      </c>
      <c r="J125" s="17">
        <v>9928</v>
      </c>
      <c r="K125" s="17"/>
    </row>
    <row r="126" spans="1:12">
      <c r="A126" s="8" t="s">
        <v>29</v>
      </c>
      <c r="B126" s="8">
        <v>6420</v>
      </c>
      <c r="C126" s="8" t="s">
        <v>55</v>
      </c>
      <c r="D126" s="17">
        <v>1500</v>
      </c>
      <c r="E126" s="17">
        <v>1460</v>
      </c>
      <c r="F126" s="17">
        <v>1319.75</v>
      </c>
      <c r="G126" s="17">
        <v>140.25</v>
      </c>
      <c r="H126" s="17">
        <v>0</v>
      </c>
      <c r="I126" s="17">
        <v>0</v>
      </c>
      <c r="J126" s="17">
        <v>0</v>
      </c>
      <c r="K126" s="17"/>
    </row>
    <row r="127" spans="1:12" s="16" customFormat="1">
      <c r="B127" s="8"/>
      <c r="C127" s="9" t="s">
        <v>53</v>
      </c>
      <c r="D127" s="10">
        <f t="shared" ref="D127:K127" si="21">SUM(D125:D126)</f>
        <v>12317</v>
      </c>
      <c r="E127" s="10">
        <f t="shared" si="21"/>
        <v>12317</v>
      </c>
      <c r="F127" s="10">
        <f t="shared" si="21"/>
        <v>12175.85</v>
      </c>
      <c r="G127" s="10">
        <f t="shared" si="21"/>
        <v>141.15</v>
      </c>
      <c r="H127" s="10">
        <f t="shared" si="21"/>
        <v>8124</v>
      </c>
      <c r="I127" s="10">
        <f t="shared" si="21"/>
        <v>9928</v>
      </c>
      <c r="J127" s="10">
        <f t="shared" si="21"/>
        <v>9928</v>
      </c>
      <c r="K127" s="10">
        <f t="shared" si="21"/>
        <v>0</v>
      </c>
      <c r="L127" s="11"/>
    </row>
    <row r="128" spans="1:12" s="16" customFormat="1">
      <c r="A128" s="9"/>
      <c r="B128" s="8"/>
      <c r="C128" s="9"/>
      <c r="D128" s="10"/>
      <c r="E128" s="10"/>
      <c r="F128" s="10"/>
      <c r="G128" s="10"/>
      <c r="H128" s="10"/>
      <c r="I128" s="10"/>
      <c r="J128" s="10"/>
      <c r="K128" s="10"/>
      <c r="L128" s="11"/>
    </row>
    <row r="129" spans="1:12" s="16" customFormat="1">
      <c r="A129" s="9" t="s">
        <v>122</v>
      </c>
      <c r="B129" s="8"/>
      <c r="C129" s="9" t="s">
        <v>2</v>
      </c>
      <c r="D129" s="10"/>
      <c r="E129" s="10"/>
      <c r="F129" s="10"/>
      <c r="G129" s="10"/>
      <c r="H129" s="10"/>
      <c r="I129" s="10"/>
      <c r="J129" s="10"/>
      <c r="K129" s="10"/>
      <c r="L129" s="11"/>
    </row>
    <row r="130" spans="1:12">
      <c r="A130" s="12"/>
      <c r="B130" s="8">
        <v>4010</v>
      </c>
      <c r="C130" s="8" t="s">
        <v>56</v>
      </c>
      <c r="D130" s="17">
        <v>0</v>
      </c>
      <c r="E130" s="17">
        <v>0</v>
      </c>
      <c r="F130" s="17">
        <v>-0.25</v>
      </c>
      <c r="G130" s="17">
        <v>0.25</v>
      </c>
      <c r="H130" s="17">
        <v>0</v>
      </c>
      <c r="I130" s="17">
        <v>0</v>
      </c>
      <c r="J130" s="17">
        <v>0</v>
      </c>
      <c r="K130" s="17">
        <v>0</v>
      </c>
    </row>
    <row r="131" spans="1:12" s="16" customFormat="1">
      <c r="A131" s="8"/>
      <c r="B131" s="8"/>
      <c r="C131" s="9" t="s">
        <v>53</v>
      </c>
      <c r="D131" s="10">
        <f t="shared" ref="D131:K131" si="22">SUM(D130:D130)</f>
        <v>0</v>
      </c>
      <c r="E131" s="10">
        <f t="shared" si="22"/>
        <v>0</v>
      </c>
      <c r="F131" s="10">
        <f t="shared" si="22"/>
        <v>-0.25</v>
      </c>
      <c r="G131" s="10">
        <f t="shared" si="22"/>
        <v>0.25</v>
      </c>
      <c r="H131" s="10">
        <f t="shared" si="22"/>
        <v>0</v>
      </c>
      <c r="I131" s="10">
        <f t="shared" si="22"/>
        <v>0</v>
      </c>
      <c r="J131" s="10">
        <f t="shared" si="22"/>
        <v>0</v>
      </c>
      <c r="K131" s="10">
        <f t="shared" si="22"/>
        <v>0</v>
      </c>
      <c r="L131" s="11"/>
    </row>
    <row r="132" spans="1:12" s="16" customFormat="1">
      <c r="A132" s="9"/>
      <c r="B132" s="8"/>
      <c r="C132" s="9"/>
      <c r="D132" s="10"/>
      <c r="E132" s="10"/>
      <c r="F132" s="10"/>
      <c r="G132" s="10"/>
      <c r="H132" s="10"/>
      <c r="I132" s="10"/>
      <c r="J132" s="10"/>
      <c r="K132" s="10"/>
      <c r="L132" s="11"/>
    </row>
    <row r="133" spans="1:12" s="16" customFormat="1">
      <c r="A133" s="9" t="s">
        <v>123</v>
      </c>
      <c r="B133" s="8"/>
      <c r="C133" s="9" t="s">
        <v>100</v>
      </c>
      <c r="D133" s="10"/>
      <c r="E133" s="10"/>
      <c r="F133" s="10"/>
      <c r="G133" s="10"/>
      <c r="H133" s="10"/>
      <c r="I133" s="10"/>
      <c r="J133" s="10"/>
      <c r="K133" s="10"/>
      <c r="L133" s="11"/>
    </row>
    <row r="134" spans="1:12">
      <c r="A134" s="12" t="s">
        <v>48</v>
      </c>
      <c r="B134" s="8">
        <v>5922</v>
      </c>
      <c r="C134" s="8" t="s">
        <v>214</v>
      </c>
      <c r="D134" s="17">
        <v>750</v>
      </c>
      <c r="E134" s="17">
        <v>750</v>
      </c>
      <c r="F134" s="17">
        <v>137.33000000000001</v>
      </c>
      <c r="G134" s="17">
        <v>612.66999999999996</v>
      </c>
      <c r="H134" s="17">
        <v>750</v>
      </c>
      <c r="I134" s="17">
        <v>750</v>
      </c>
      <c r="J134" s="17">
        <v>750</v>
      </c>
      <c r="K134" s="17"/>
    </row>
    <row r="135" spans="1:12" s="16" customFormat="1">
      <c r="A135" s="8" t="s">
        <v>29</v>
      </c>
      <c r="B135" s="8"/>
      <c r="C135" s="9" t="s">
        <v>53</v>
      </c>
      <c r="D135" s="10">
        <f t="shared" ref="D135:K135" si="23">SUM(D134)</f>
        <v>750</v>
      </c>
      <c r="E135" s="10">
        <f t="shared" si="23"/>
        <v>750</v>
      </c>
      <c r="F135" s="10">
        <f t="shared" si="23"/>
        <v>137.33000000000001</v>
      </c>
      <c r="G135" s="10">
        <f t="shared" si="23"/>
        <v>612.66999999999996</v>
      </c>
      <c r="H135" s="10">
        <f t="shared" si="23"/>
        <v>750</v>
      </c>
      <c r="I135" s="10">
        <f t="shared" si="23"/>
        <v>750</v>
      </c>
      <c r="J135" s="10">
        <f t="shared" si="23"/>
        <v>750</v>
      </c>
      <c r="K135" s="10">
        <f t="shared" si="23"/>
        <v>0</v>
      </c>
      <c r="L135" s="11"/>
    </row>
    <row r="136" spans="1:12">
      <c r="D136" s="17"/>
      <c r="E136" s="17"/>
      <c r="F136" s="17"/>
      <c r="G136" s="17"/>
      <c r="H136" s="17"/>
      <c r="I136" s="17"/>
      <c r="J136" s="17"/>
      <c r="K136" s="17"/>
    </row>
    <row r="137" spans="1:12" s="16" customFormat="1">
      <c r="A137" s="9" t="s">
        <v>124</v>
      </c>
      <c r="B137" s="8"/>
      <c r="C137" s="9" t="s">
        <v>16</v>
      </c>
      <c r="D137" s="10"/>
      <c r="E137" s="10"/>
      <c r="F137" s="10"/>
      <c r="G137" s="10"/>
      <c r="H137" s="10"/>
      <c r="I137" s="10"/>
      <c r="J137" s="10"/>
      <c r="K137" s="10"/>
      <c r="L137" s="11"/>
    </row>
    <row r="138" spans="1:12">
      <c r="A138" s="8" t="s">
        <v>85</v>
      </c>
      <c r="B138" s="8">
        <v>4010</v>
      </c>
      <c r="C138" s="8" t="s">
        <v>56</v>
      </c>
      <c r="D138" s="17">
        <v>300</v>
      </c>
      <c r="E138" s="17">
        <v>300</v>
      </c>
      <c r="F138" s="17">
        <v>0</v>
      </c>
      <c r="G138" s="17">
        <v>300</v>
      </c>
      <c r="H138" s="17">
        <v>0</v>
      </c>
      <c r="I138" s="17">
        <v>0</v>
      </c>
      <c r="J138" s="17">
        <v>0</v>
      </c>
      <c r="K138" s="17">
        <v>0</v>
      </c>
    </row>
    <row r="139" spans="1:12">
      <c r="A139" s="8" t="s">
        <v>86</v>
      </c>
      <c r="B139" s="8">
        <v>5350</v>
      </c>
      <c r="C139" s="8" t="s">
        <v>259</v>
      </c>
      <c r="D139" s="17">
        <v>1200</v>
      </c>
      <c r="E139" s="17">
        <v>1200</v>
      </c>
      <c r="F139" s="17">
        <v>0</v>
      </c>
      <c r="G139" s="17">
        <v>1200</v>
      </c>
      <c r="H139" s="17">
        <v>0</v>
      </c>
      <c r="I139" s="17">
        <v>0</v>
      </c>
      <c r="J139" s="17">
        <v>0</v>
      </c>
      <c r="K139" s="17">
        <v>0</v>
      </c>
    </row>
    <row r="140" spans="1:12" s="16" customFormat="1">
      <c r="A140" s="9"/>
      <c r="B140" s="8"/>
      <c r="C140" s="9" t="s">
        <v>53</v>
      </c>
      <c r="D140" s="10">
        <f t="shared" ref="D140:K140" si="24">SUM(D138:D139)</f>
        <v>1500</v>
      </c>
      <c r="E140" s="10">
        <f t="shared" si="24"/>
        <v>1500</v>
      </c>
      <c r="F140" s="10">
        <f t="shared" si="24"/>
        <v>0</v>
      </c>
      <c r="G140" s="10">
        <f t="shared" si="24"/>
        <v>1500</v>
      </c>
      <c r="H140" s="10">
        <f t="shared" si="24"/>
        <v>0</v>
      </c>
      <c r="I140" s="10">
        <f t="shared" si="24"/>
        <v>0</v>
      </c>
      <c r="J140" s="10">
        <f t="shared" si="24"/>
        <v>0</v>
      </c>
      <c r="K140" s="10">
        <f t="shared" si="24"/>
        <v>0</v>
      </c>
      <c r="L140" s="11"/>
    </row>
    <row r="142" spans="1:12" s="16" customFormat="1">
      <c r="A142" s="9" t="s">
        <v>186</v>
      </c>
      <c r="B142" s="8"/>
      <c r="C142" s="9" t="s">
        <v>81</v>
      </c>
      <c r="D142" s="10"/>
      <c r="E142" s="10"/>
      <c r="F142" s="10"/>
      <c r="G142" s="10"/>
      <c r="H142" s="10"/>
      <c r="I142" s="10"/>
      <c r="J142" s="10"/>
      <c r="K142" s="10"/>
      <c r="L142" s="12"/>
    </row>
    <row r="143" spans="1:12" s="16" customFormat="1">
      <c r="A143" s="8" t="s">
        <v>18</v>
      </c>
      <c r="B143" s="8">
        <v>2170</v>
      </c>
      <c r="C143" s="8" t="s">
        <v>82</v>
      </c>
      <c r="D143" s="17">
        <v>93380</v>
      </c>
      <c r="E143" s="17">
        <v>106000</v>
      </c>
      <c r="F143" s="17">
        <v>104657.56</v>
      </c>
      <c r="G143" s="17">
        <v>1342.44</v>
      </c>
      <c r="H143" s="17">
        <v>174684</v>
      </c>
      <c r="I143" s="17">
        <v>185605</v>
      </c>
      <c r="J143" s="17">
        <v>185605</v>
      </c>
      <c r="K143" s="17"/>
      <c r="L143" s="11"/>
    </row>
    <row r="144" spans="1:12" s="16" customFormat="1">
      <c r="A144" s="8" t="s">
        <v>19</v>
      </c>
      <c r="B144" s="8">
        <v>2310</v>
      </c>
      <c r="C144" s="8" t="s">
        <v>79</v>
      </c>
      <c r="D144" s="17">
        <v>48155</v>
      </c>
      <c r="E144" s="17">
        <v>43655</v>
      </c>
      <c r="F144" s="17">
        <v>39353.599999999999</v>
      </c>
      <c r="G144" s="17">
        <v>4301.3999999999996</v>
      </c>
      <c r="H144" s="17">
        <v>48155</v>
      </c>
      <c r="I144" s="17">
        <v>64210</v>
      </c>
      <c r="J144" s="17">
        <v>64210</v>
      </c>
      <c r="K144" s="17"/>
      <c r="L144" s="11" t="s">
        <v>232</v>
      </c>
    </row>
    <row r="145" spans="1:12" s="16" customFormat="1">
      <c r="A145" s="8" t="s">
        <v>20</v>
      </c>
      <c r="B145" s="8">
        <v>2360</v>
      </c>
      <c r="C145" s="8" t="s">
        <v>105</v>
      </c>
      <c r="D145" s="17">
        <v>2500</v>
      </c>
      <c r="E145" s="17">
        <v>11400</v>
      </c>
      <c r="F145" s="17">
        <v>9930.7099999999991</v>
      </c>
      <c r="G145" s="17">
        <v>1469.29</v>
      </c>
      <c r="H145" s="17">
        <v>10000</v>
      </c>
      <c r="I145" s="17">
        <v>15000</v>
      </c>
      <c r="J145" s="17">
        <v>15000</v>
      </c>
      <c r="K145" s="17"/>
      <c r="L145" s="11" t="s">
        <v>233</v>
      </c>
    </row>
    <row r="146" spans="1:12" s="16" customFormat="1">
      <c r="A146" s="8" t="s">
        <v>86</v>
      </c>
      <c r="B146" s="8">
        <v>3100</v>
      </c>
      <c r="C146" s="8" t="s">
        <v>197</v>
      </c>
      <c r="D146" s="17">
        <v>43746</v>
      </c>
      <c r="E146" s="17">
        <v>50500</v>
      </c>
      <c r="F146" s="17">
        <v>49605.01</v>
      </c>
      <c r="G146" s="17">
        <v>894.99</v>
      </c>
      <c r="H146" s="17">
        <v>73500</v>
      </c>
      <c r="I146" s="17">
        <v>82140</v>
      </c>
      <c r="J146" s="17">
        <v>82140</v>
      </c>
      <c r="K146" s="17"/>
      <c r="L146" s="11"/>
    </row>
    <row r="147" spans="1:12" s="16" customFormat="1">
      <c r="B147" s="8">
        <v>3200</v>
      </c>
      <c r="C147" s="8" t="s">
        <v>198</v>
      </c>
      <c r="D147" s="17">
        <v>735</v>
      </c>
      <c r="E147" s="17">
        <v>1235</v>
      </c>
      <c r="F147" s="17">
        <v>1165.51</v>
      </c>
      <c r="G147" s="17">
        <v>69.489999999999995</v>
      </c>
      <c r="H147" s="17">
        <v>2735</v>
      </c>
      <c r="I147" s="17">
        <v>3980</v>
      </c>
      <c r="J147" s="17">
        <v>3980</v>
      </c>
      <c r="K147" s="17"/>
      <c r="L147" s="11"/>
    </row>
    <row r="148" spans="1:12">
      <c r="A148" s="12"/>
      <c r="C148" s="9" t="s">
        <v>53</v>
      </c>
      <c r="D148" s="10">
        <f t="shared" ref="D148:K148" si="25">SUM(D143:D147)</f>
        <v>188516</v>
      </c>
      <c r="E148" s="10">
        <f t="shared" si="25"/>
        <v>212790</v>
      </c>
      <c r="F148" s="10">
        <f t="shared" si="25"/>
        <v>204712.39</v>
      </c>
      <c r="G148" s="10">
        <f t="shared" si="25"/>
        <v>8077.61</v>
      </c>
      <c r="H148" s="10">
        <f t="shared" si="25"/>
        <v>309074</v>
      </c>
      <c r="I148" s="10">
        <f t="shared" si="25"/>
        <v>350935</v>
      </c>
      <c r="J148" s="10">
        <f t="shared" si="25"/>
        <v>350935</v>
      </c>
      <c r="K148" s="10">
        <f t="shared" si="25"/>
        <v>0</v>
      </c>
    </row>
    <row r="150" spans="1:12" s="16" customFormat="1">
      <c r="A150" s="9" t="s">
        <v>125</v>
      </c>
      <c r="B150" s="8"/>
      <c r="C150" s="9" t="s">
        <v>101</v>
      </c>
      <c r="D150" s="10"/>
      <c r="E150" s="10"/>
      <c r="F150" s="10"/>
      <c r="G150" s="10"/>
      <c r="H150" s="10"/>
      <c r="I150" s="10"/>
      <c r="J150" s="10"/>
      <c r="K150" s="10"/>
      <c r="L150" s="11"/>
    </row>
    <row r="151" spans="1:12">
      <c r="A151" s="12" t="s">
        <v>48</v>
      </c>
      <c r="B151" s="8">
        <v>5914</v>
      </c>
      <c r="C151" s="8" t="s">
        <v>69</v>
      </c>
      <c r="D151" s="17">
        <v>100</v>
      </c>
      <c r="E151" s="17">
        <v>100</v>
      </c>
      <c r="F151" s="17">
        <v>0</v>
      </c>
      <c r="G151" s="17">
        <v>100</v>
      </c>
      <c r="H151" s="17">
        <v>100</v>
      </c>
      <c r="I151" s="17">
        <v>150</v>
      </c>
      <c r="J151" s="17">
        <v>150</v>
      </c>
      <c r="K151" s="17"/>
    </row>
    <row r="152" spans="1:12" s="16" customFormat="1">
      <c r="A152" s="8" t="s">
        <v>29</v>
      </c>
      <c r="B152" s="8"/>
      <c r="C152" s="9" t="s">
        <v>53</v>
      </c>
      <c r="D152" s="10">
        <f t="shared" ref="D152:K152" si="26">SUM(D151)</f>
        <v>100</v>
      </c>
      <c r="E152" s="10">
        <f t="shared" si="26"/>
        <v>100</v>
      </c>
      <c r="F152" s="10">
        <f t="shared" si="26"/>
        <v>0</v>
      </c>
      <c r="G152" s="10">
        <f t="shared" si="26"/>
        <v>100</v>
      </c>
      <c r="H152" s="10">
        <f t="shared" si="26"/>
        <v>100</v>
      </c>
      <c r="I152" s="10">
        <f t="shared" si="26"/>
        <v>150</v>
      </c>
      <c r="J152" s="10">
        <f t="shared" si="26"/>
        <v>150</v>
      </c>
      <c r="K152" s="10">
        <f t="shared" si="26"/>
        <v>0</v>
      </c>
      <c r="L152" s="11"/>
    </row>
    <row r="153" spans="1:12">
      <c r="D153" s="17"/>
      <c r="E153" s="17"/>
      <c r="F153" s="17"/>
      <c r="G153" s="17"/>
      <c r="H153" s="17"/>
      <c r="I153" s="17"/>
      <c r="J153" s="17"/>
      <c r="K153" s="17"/>
    </row>
    <row r="154" spans="1:12" s="16" customFormat="1">
      <c r="A154" s="9" t="s">
        <v>126</v>
      </c>
      <c r="B154" s="8"/>
      <c r="C154" s="9" t="s">
        <v>88</v>
      </c>
      <c r="D154" s="10"/>
      <c r="E154" s="10"/>
      <c r="F154" s="10"/>
      <c r="G154" s="10"/>
      <c r="H154" s="10"/>
      <c r="I154" s="10"/>
      <c r="J154" s="10"/>
      <c r="K154" s="10"/>
      <c r="L154" s="11"/>
    </row>
    <row r="155" spans="1:12">
      <c r="A155" s="12" t="s">
        <v>48</v>
      </c>
      <c r="B155" s="8">
        <v>4010</v>
      </c>
      <c r="C155" s="8" t="s">
        <v>56</v>
      </c>
      <c r="D155" s="17">
        <v>500.63</v>
      </c>
      <c r="E155" s="17">
        <v>500.63</v>
      </c>
      <c r="F155" s="17">
        <v>182.42</v>
      </c>
      <c r="G155" s="17">
        <v>318.20999999999998</v>
      </c>
      <c r="H155" s="17">
        <v>500.49</v>
      </c>
      <c r="I155" s="17">
        <v>500.12</v>
      </c>
      <c r="J155" s="17">
        <v>500.12</v>
      </c>
      <c r="K155" s="17"/>
    </row>
    <row r="156" spans="1:12" s="16" customFormat="1">
      <c r="A156" s="8" t="s">
        <v>29</v>
      </c>
      <c r="B156" s="8"/>
      <c r="C156" s="9" t="s">
        <v>53</v>
      </c>
      <c r="D156" s="29">
        <f t="shared" ref="D156:K156" si="27">SUM(D155)</f>
        <v>500.63</v>
      </c>
      <c r="E156" s="29">
        <f t="shared" si="27"/>
        <v>500.63</v>
      </c>
      <c r="F156" s="29">
        <f t="shared" si="27"/>
        <v>182.42</v>
      </c>
      <c r="G156" s="29">
        <f t="shared" si="27"/>
        <v>318.20999999999998</v>
      </c>
      <c r="H156" s="29">
        <f t="shared" si="27"/>
        <v>500.49</v>
      </c>
      <c r="I156" s="29">
        <f t="shared" si="27"/>
        <v>500.12</v>
      </c>
      <c r="J156" s="29">
        <f t="shared" si="27"/>
        <v>500.12</v>
      </c>
      <c r="K156" s="29">
        <f t="shared" si="27"/>
        <v>0</v>
      </c>
      <c r="L156" s="33"/>
    </row>
    <row r="157" spans="1:12" s="16" customFormat="1">
      <c r="A157" s="9"/>
      <c r="B157" s="8"/>
      <c r="C157" s="9"/>
      <c r="D157" s="10"/>
      <c r="E157" s="10"/>
      <c r="F157" s="10"/>
      <c r="G157" s="10"/>
      <c r="H157" s="10"/>
      <c r="I157" s="10"/>
      <c r="J157" s="10"/>
      <c r="K157" s="10"/>
      <c r="L157" s="11"/>
    </row>
    <row r="158" spans="1:12" s="16" customFormat="1">
      <c r="A158" s="9" t="s">
        <v>296</v>
      </c>
      <c r="B158" s="8"/>
      <c r="C158" s="9"/>
      <c r="D158" s="29">
        <f t="shared" ref="D158:H158" si="28">SUM(D118,D122,D127,D131,D135,D140,D148,D152,D156)</f>
        <v>425578.63</v>
      </c>
      <c r="E158" s="29">
        <f t="shared" si="28"/>
        <v>449852.63</v>
      </c>
      <c r="F158" s="29">
        <f t="shared" si="28"/>
        <v>436412.57</v>
      </c>
      <c r="G158" s="29">
        <f t="shared" si="28"/>
        <v>13440.059999999998</v>
      </c>
      <c r="H158" s="29">
        <f t="shared" si="28"/>
        <v>551406.49</v>
      </c>
      <c r="I158" s="29">
        <f>SUM(I118,I122,I127,I131,I135,I140,I148,I152,I156)</f>
        <v>625063.12</v>
      </c>
      <c r="J158" s="29">
        <f>SUM(J118,J122,J127,J131,J135,J140,J148,J152,J156)</f>
        <v>625063.12</v>
      </c>
      <c r="K158" s="29">
        <f>SUM(K118,K122,K127,K131,K135,K140,K148,K152,K156)</f>
        <v>0</v>
      </c>
      <c r="L158" s="30"/>
    </row>
    <row r="159" spans="1:12" s="16" customFormat="1">
      <c r="A159" s="9"/>
      <c r="B159" s="8"/>
      <c r="C159" s="9"/>
      <c r="D159" s="10"/>
      <c r="E159" s="10"/>
      <c r="F159" s="10"/>
      <c r="G159" s="10"/>
      <c r="H159" s="10"/>
      <c r="I159" s="10"/>
      <c r="J159" s="10"/>
      <c r="K159" s="10"/>
      <c r="L159" s="11"/>
    </row>
    <row r="160" spans="1:12" s="16" customFormat="1">
      <c r="A160" s="9" t="s">
        <v>297</v>
      </c>
      <c r="B160" s="8"/>
      <c r="C160" s="9"/>
      <c r="D160" s="10"/>
      <c r="E160" s="10"/>
      <c r="F160" s="10"/>
      <c r="G160" s="10"/>
      <c r="H160" s="10"/>
      <c r="I160" s="10"/>
      <c r="J160" s="10"/>
      <c r="K160" s="10"/>
      <c r="L160" s="11"/>
    </row>
    <row r="161" spans="1:12" s="34" customFormat="1" ht="13.5">
      <c r="D161" s="35"/>
      <c r="E161" s="35"/>
      <c r="F161" s="35"/>
      <c r="G161" s="35"/>
      <c r="H161" s="35"/>
      <c r="I161" s="35"/>
      <c r="J161" s="35"/>
      <c r="K161" s="35"/>
      <c r="L161" s="36"/>
    </row>
    <row r="162" spans="1:12" s="38" customFormat="1">
      <c r="A162" s="9" t="s">
        <v>298</v>
      </c>
      <c r="B162" s="14"/>
      <c r="C162" s="8"/>
      <c r="D162" s="37"/>
      <c r="E162" s="37"/>
      <c r="F162" s="37"/>
      <c r="G162" s="37"/>
      <c r="H162" s="37"/>
      <c r="I162" s="37"/>
      <c r="J162" s="37"/>
      <c r="K162" s="37"/>
      <c r="L162" s="11"/>
    </row>
    <row r="163" spans="1:12" ht="12" customHeight="1">
      <c r="A163" s="13"/>
      <c r="B163" s="14"/>
    </row>
    <row r="164" spans="1:12" ht="12" customHeight="1">
      <c r="A164" s="9" t="s">
        <v>63</v>
      </c>
      <c r="B164" s="14"/>
    </row>
    <row r="165" spans="1:12" ht="12" customHeight="1">
      <c r="A165" s="13"/>
      <c r="B165" s="14"/>
    </row>
    <row r="166" spans="1:12" s="16" customFormat="1">
      <c r="A166" s="9" t="s">
        <v>127</v>
      </c>
      <c r="B166" s="8"/>
      <c r="C166" s="9" t="s">
        <v>172</v>
      </c>
      <c r="D166" s="10"/>
      <c r="E166" s="10"/>
      <c r="F166" s="10"/>
      <c r="G166" s="10"/>
      <c r="H166" s="10"/>
      <c r="I166" s="10"/>
      <c r="J166" s="10"/>
      <c r="K166" s="10"/>
      <c r="L166" s="39"/>
    </row>
    <row r="167" spans="1:12">
      <c r="A167" s="8" t="s">
        <v>205</v>
      </c>
      <c r="B167" s="8">
        <v>2310</v>
      </c>
      <c r="C167" s="40" t="s">
        <v>79</v>
      </c>
      <c r="D167" s="17">
        <v>6336</v>
      </c>
      <c r="E167" s="17">
        <v>9836</v>
      </c>
      <c r="F167" s="17">
        <v>9010.4699999999993</v>
      </c>
      <c r="G167" s="17">
        <v>825.53</v>
      </c>
      <c r="H167" s="17">
        <v>0</v>
      </c>
      <c r="I167" s="17">
        <v>0</v>
      </c>
      <c r="J167" s="17">
        <v>0</v>
      </c>
      <c r="K167" s="17"/>
    </row>
    <row r="168" spans="1:12">
      <c r="A168" s="12" t="s">
        <v>206</v>
      </c>
      <c r="B168" s="8">
        <v>3200</v>
      </c>
      <c r="C168" s="8" t="s">
        <v>198</v>
      </c>
      <c r="D168" s="17">
        <v>100</v>
      </c>
      <c r="E168" s="17">
        <v>100</v>
      </c>
      <c r="F168" s="17">
        <v>64</v>
      </c>
      <c r="G168" s="17">
        <v>36</v>
      </c>
      <c r="H168" s="17">
        <v>0</v>
      </c>
      <c r="I168" s="17">
        <v>0</v>
      </c>
      <c r="J168" s="17">
        <v>0</v>
      </c>
      <c r="K168" s="17"/>
    </row>
    <row r="169" spans="1:12">
      <c r="B169" s="8">
        <v>4010</v>
      </c>
      <c r="C169" s="8" t="s">
        <v>56</v>
      </c>
      <c r="D169" s="17">
        <v>2000</v>
      </c>
      <c r="E169" s="17">
        <v>1803.59</v>
      </c>
      <c r="F169" s="17">
        <v>765.32</v>
      </c>
      <c r="G169" s="17">
        <v>1038.27</v>
      </c>
      <c r="H169" s="17">
        <v>1000</v>
      </c>
      <c r="I169" s="17">
        <v>2500</v>
      </c>
      <c r="J169" s="17">
        <v>1500</v>
      </c>
      <c r="K169" s="17"/>
    </row>
    <row r="170" spans="1:12">
      <c r="B170" s="8">
        <v>4013</v>
      </c>
      <c r="C170" s="8" t="s">
        <v>46</v>
      </c>
      <c r="D170" s="17">
        <v>1500</v>
      </c>
      <c r="E170" s="17">
        <v>1616.13</v>
      </c>
      <c r="F170" s="17">
        <v>1616.12</v>
      </c>
      <c r="G170" s="17">
        <v>0.01</v>
      </c>
      <c r="H170" s="17">
        <v>1500</v>
      </c>
      <c r="I170" s="17">
        <v>3200</v>
      </c>
      <c r="J170" s="17">
        <v>2500</v>
      </c>
      <c r="K170" s="17"/>
      <c r="L170" s="11" t="s">
        <v>283</v>
      </c>
    </row>
    <row r="171" spans="1:12">
      <c r="A171" s="9"/>
      <c r="B171" s="8">
        <v>4015</v>
      </c>
      <c r="C171" s="8" t="s">
        <v>111</v>
      </c>
      <c r="D171" s="17">
        <v>800</v>
      </c>
      <c r="E171" s="17">
        <v>1800</v>
      </c>
      <c r="F171" s="17">
        <v>1454.13</v>
      </c>
      <c r="G171" s="17">
        <v>345.87</v>
      </c>
      <c r="H171" s="17">
        <v>2000</v>
      </c>
      <c r="I171" s="17">
        <v>5000</v>
      </c>
      <c r="J171" s="17">
        <v>4000</v>
      </c>
      <c r="K171" s="17"/>
    </row>
    <row r="172" spans="1:12">
      <c r="A172" s="9"/>
      <c r="B172" s="8">
        <v>4060</v>
      </c>
      <c r="C172" s="8" t="s">
        <v>32</v>
      </c>
      <c r="D172" s="17">
        <v>1000</v>
      </c>
      <c r="E172" s="17">
        <v>1000</v>
      </c>
      <c r="F172" s="17">
        <v>639.84</v>
      </c>
      <c r="G172" s="17">
        <v>360.16</v>
      </c>
      <c r="H172" s="17">
        <v>1000</v>
      </c>
      <c r="I172" s="17">
        <v>1500</v>
      </c>
      <c r="J172" s="17">
        <v>1000</v>
      </c>
      <c r="K172" s="17"/>
    </row>
    <row r="173" spans="1:12">
      <c r="A173" s="9"/>
      <c r="B173" s="8">
        <v>5214</v>
      </c>
      <c r="C173" s="8" t="s">
        <v>196</v>
      </c>
      <c r="D173" s="17">
        <v>4500</v>
      </c>
      <c r="E173" s="17">
        <v>0</v>
      </c>
      <c r="F173" s="17">
        <v>0</v>
      </c>
      <c r="G173" s="17">
        <v>0</v>
      </c>
      <c r="H173" s="17">
        <v>3000</v>
      </c>
      <c r="I173" s="17">
        <v>5000</v>
      </c>
      <c r="J173" s="17">
        <v>2000</v>
      </c>
      <c r="K173" s="17"/>
    </row>
    <row r="174" spans="1:12">
      <c r="A174" s="9"/>
      <c r="B174" s="8">
        <v>5260</v>
      </c>
      <c r="C174" s="8" t="s">
        <v>92</v>
      </c>
      <c r="D174" s="17">
        <v>0</v>
      </c>
      <c r="E174" s="17">
        <v>0</v>
      </c>
      <c r="F174" s="17">
        <v>0</v>
      </c>
      <c r="G174" s="17">
        <v>0</v>
      </c>
      <c r="H174" s="17">
        <v>0</v>
      </c>
      <c r="I174" s="17">
        <v>19500</v>
      </c>
      <c r="J174" s="17">
        <v>0</v>
      </c>
      <c r="K174" s="17"/>
      <c r="L174" s="11" t="s">
        <v>341</v>
      </c>
    </row>
    <row r="175" spans="1:12">
      <c r="A175" s="9"/>
      <c r="B175" s="8">
        <v>5310</v>
      </c>
      <c r="C175" s="8" t="s">
        <v>80</v>
      </c>
      <c r="D175" s="17">
        <v>1250</v>
      </c>
      <c r="E175" s="17">
        <v>733.87</v>
      </c>
      <c r="F175" s="17">
        <v>0</v>
      </c>
      <c r="G175" s="17">
        <v>733.87</v>
      </c>
      <c r="H175" s="17">
        <v>0</v>
      </c>
      <c r="I175" s="17">
        <v>1500</v>
      </c>
      <c r="J175" s="17">
        <v>1000</v>
      </c>
      <c r="K175" s="17"/>
    </row>
    <row r="176" spans="1:12">
      <c r="A176" s="9"/>
      <c r="B176" s="8">
        <v>6420</v>
      </c>
      <c r="C176" s="8" t="s">
        <v>55</v>
      </c>
      <c r="D176" s="41">
        <v>0</v>
      </c>
      <c r="E176" s="41">
        <v>596.41</v>
      </c>
      <c r="F176" s="41">
        <v>480.09</v>
      </c>
      <c r="G176" s="41">
        <v>116.32</v>
      </c>
      <c r="H176" s="41">
        <v>0</v>
      </c>
      <c r="I176" s="41">
        <v>0</v>
      </c>
      <c r="J176" s="41">
        <v>0</v>
      </c>
      <c r="K176" s="41"/>
      <c r="L176" s="33" t="s">
        <v>234</v>
      </c>
    </row>
    <row r="177" spans="1:12">
      <c r="A177" s="9"/>
      <c r="D177" s="17"/>
      <c r="E177" s="17"/>
      <c r="F177" s="17"/>
      <c r="G177" s="17"/>
      <c r="H177" s="17"/>
      <c r="I177" s="17"/>
      <c r="J177" s="17"/>
      <c r="K177" s="17"/>
    </row>
    <row r="178" spans="1:12">
      <c r="A178" s="9" t="s">
        <v>299</v>
      </c>
      <c r="D178" s="41">
        <f t="shared" ref="D178:K178" si="29">SUM(D167:D177)</f>
        <v>17486</v>
      </c>
      <c r="E178" s="41">
        <f t="shared" si="29"/>
        <v>17486</v>
      </c>
      <c r="F178" s="41">
        <f t="shared" si="29"/>
        <v>14029.970000000001</v>
      </c>
      <c r="G178" s="41">
        <f t="shared" si="29"/>
        <v>3456.0299999999997</v>
      </c>
      <c r="H178" s="41">
        <f t="shared" si="29"/>
        <v>8500</v>
      </c>
      <c r="I178" s="41">
        <f t="shared" si="29"/>
        <v>38200</v>
      </c>
      <c r="J178" s="41">
        <f t="shared" si="29"/>
        <v>12000</v>
      </c>
      <c r="K178" s="41">
        <f t="shared" si="29"/>
        <v>0</v>
      </c>
      <c r="L178" s="33"/>
    </row>
    <row r="179" spans="1:12">
      <c r="A179" s="9"/>
      <c r="D179" s="17"/>
      <c r="E179" s="17"/>
      <c r="F179" s="17"/>
      <c r="G179" s="17"/>
      <c r="H179" s="17"/>
      <c r="I179" s="17"/>
      <c r="J179" s="17"/>
      <c r="K179" s="17"/>
    </row>
    <row r="180" spans="1:12">
      <c r="A180" s="9" t="s">
        <v>300</v>
      </c>
      <c r="D180" s="17"/>
      <c r="E180" s="17"/>
      <c r="F180" s="17"/>
      <c r="G180" s="17"/>
      <c r="H180" s="17"/>
      <c r="I180" s="17"/>
      <c r="J180" s="17"/>
      <c r="K180" s="17"/>
    </row>
    <row r="181" spans="1:12">
      <c r="A181" s="9"/>
      <c r="D181" s="17"/>
      <c r="E181" s="17"/>
      <c r="F181" s="17"/>
      <c r="G181" s="17"/>
      <c r="H181" s="17"/>
      <c r="I181" s="17"/>
      <c r="J181" s="17"/>
      <c r="K181" s="17"/>
    </row>
    <row r="182" spans="1:12">
      <c r="A182" s="9" t="s">
        <v>128</v>
      </c>
      <c r="C182" s="9" t="s">
        <v>14</v>
      </c>
      <c r="D182" s="17"/>
      <c r="E182" s="17"/>
      <c r="F182" s="17"/>
      <c r="G182" s="17"/>
      <c r="H182" s="17"/>
      <c r="I182" s="17"/>
      <c r="J182" s="17"/>
      <c r="K182" s="17"/>
    </row>
    <row r="183" spans="1:12">
      <c r="A183" s="9"/>
      <c r="B183" s="8">
        <v>7320</v>
      </c>
      <c r="C183" s="8" t="s">
        <v>5</v>
      </c>
      <c r="D183" s="17">
        <v>6000</v>
      </c>
      <c r="E183" s="17">
        <v>6000</v>
      </c>
      <c r="F183" s="17">
        <v>5990</v>
      </c>
      <c r="G183" s="17">
        <v>10</v>
      </c>
      <c r="H183" s="17">
        <v>6000</v>
      </c>
      <c r="I183" s="17">
        <v>8000</v>
      </c>
      <c r="J183" s="17">
        <v>8000</v>
      </c>
      <c r="K183" s="17"/>
    </row>
    <row r="184" spans="1:12">
      <c r="A184" s="9" t="s">
        <v>129</v>
      </c>
      <c r="C184" s="9" t="s">
        <v>285</v>
      </c>
      <c r="D184" s="17"/>
      <c r="E184" s="17"/>
      <c r="F184" s="17"/>
      <c r="G184" s="17"/>
      <c r="H184" s="17"/>
      <c r="I184" s="17"/>
      <c r="J184" s="17"/>
      <c r="K184" s="17"/>
    </row>
    <row r="185" spans="1:12">
      <c r="A185" s="9"/>
      <c r="B185" s="8">
        <v>7320</v>
      </c>
      <c r="C185" s="8" t="s">
        <v>5</v>
      </c>
      <c r="D185" s="17">
        <v>1500</v>
      </c>
      <c r="E185" s="17">
        <v>1500</v>
      </c>
      <c r="F185" s="17">
        <v>1300</v>
      </c>
      <c r="G185" s="17">
        <v>200</v>
      </c>
      <c r="H185" s="17">
        <v>1500</v>
      </c>
      <c r="I185" s="17">
        <v>2000</v>
      </c>
      <c r="J185" s="17">
        <v>2000</v>
      </c>
      <c r="K185" s="17"/>
    </row>
    <row r="186" spans="1:12">
      <c r="A186" s="9" t="s">
        <v>130</v>
      </c>
      <c r="C186" s="9" t="s">
        <v>284</v>
      </c>
      <c r="D186" s="17"/>
      <c r="E186" s="17"/>
      <c r="F186" s="17"/>
      <c r="G186" s="17"/>
      <c r="H186" s="17"/>
      <c r="I186" s="17"/>
      <c r="J186" s="17"/>
      <c r="K186" s="17"/>
    </row>
    <row r="187" spans="1:12">
      <c r="A187" s="9"/>
      <c r="B187" s="8">
        <v>7320</v>
      </c>
      <c r="C187" s="8" t="s">
        <v>5</v>
      </c>
      <c r="D187" s="41">
        <v>3000</v>
      </c>
      <c r="E187" s="41">
        <v>3000</v>
      </c>
      <c r="F187" s="41">
        <v>565</v>
      </c>
      <c r="G187" s="41">
        <v>2435</v>
      </c>
      <c r="H187" s="41">
        <v>3000</v>
      </c>
      <c r="I187" s="41">
        <v>5000</v>
      </c>
      <c r="J187" s="41">
        <v>5000</v>
      </c>
      <c r="K187" s="41"/>
      <c r="L187" s="33" t="s">
        <v>182</v>
      </c>
    </row>
    <row r="188" spans="1:12">
      <c r="A188" s="9"/>
      <c r="D188" s="17"/>
      <c r="E188" s="17"/>
      <c r="F188" s="17"/>
      <c r="G188" s="17"/>
      <c r="H188" s="17"/>
      <c r="I188" s="17"/>
      <c r="J188" s="17"/>
      <c r="K188" s="17"/>
    </row>
    <row r="189" spans="1:12">
      <c r="A189" s="9" t="s">
        <v>301</v>
      </c>
      <c r="D189" s="17">
        <f t="shared" ref="D189:K189" si="30">SUM(D183:D188)</f>
        <v>10500</v>
      </c>
      <c r="E189" s="17">
        <f t="shared" si="30"/>
        <v>10500</v>
      </c>
      <c r="F189" s="17">
        <f t="shared" si="30"/>
        <v>7855</v>
      </c>
      <c r="G189" s="17">
        <f t="shared" si="30"/>
        <v>2645</v>
      </c>
      <c r="H189" s="17">
        <f t="shared" si="30"/>
        <v>10500</v>
      </c>
      <c r="I189" s="17">
        <f t="shared" si="30"/>
        <v>15000</v>
      </c>
      <c r="J189" s="17">
        <f t="shared" si="30"/>
        <v>15000</v>
      </c>
      <c r="K189" s="17">
        <f t="shared" si="30"/>
        <v>0</v>
      </c>
    </row>
    <row r="190" spans="1:12">
      <c r="A190" s="9"/>
      <c r="D190" s="17"/>
      <c r="E190" s="17"/>
      <c r="F190" s="17"/>
      <c r="G190" s="17"/>
      <c r="H190" s="17"/>
      <c r="I190" s="17"/>
      <c r="J190" s="17"/>
      <c r="K190" s="17"/>
    </row>
    <row r="191" spans="1:12" ht="12.75" thickBot="1">
      <c r="A191" s="9" t="s">
        <v>302</v>
      </c>
      <c r="C191" s="9"/>
      <c r="D191" s="42">
        <f t="shared" ref="D191:K191" si="31">SUM(D178,D189)</f>
        <v>27986</v>
      </c>
      <c r="E191" s="42">
        <f t="shared" si="31"/>
        <v>27986</v>
      </c>
      <c r="F191" s="42">
        <f t="shared" si="31"/>
        <v>21884.97</v>
      </c>
      <c r="G191" s="42">
        <f t="shared" si="31"/>
        <v>6101.03</v>
      </c>
      <c r="H191" s="42">
        <f t="shared" si="31"/>
        <v>19000</v>
      </c>
      <c r="I191" s="42">
        <f t="shared" si="31"/>
        <v>53200</v>
      </c>
      <c r="J191" s="42">
        <f t="shared" si="31"/>
        <v>27000</v>
      </c>
      <c r="K191" s="42">
        <f t="shared" si="31"/>
        <v>0</v>
      </c>
      <c r="L191" s="43"/>
    </row>
    <row r="192" spans="1:12" ht="12.75" thickTop="1">
      <c r="A192" s="13"/>
      <c r="C192" s="9"/>
      <c r="L192" s="44"/>
    </row>
    <row r="193" spans="1:12">
      <c r="A193" s="9"/>
      <c r="C193" s="45" t="s">
        <v>13</v>
      </c>
      <c r="D193" s="10">
        <v>0</v>
      </c>
      <c r="E193" s="10">
        <v>-7290</v>
      </c>
      <c r="F193" s="10">
        <v>-7290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</row>
    <row r="194" spans="1:12">
      <c r="A194" s="9"/>
      <c r="C194" s="9" t="s">
        <v>336</v>
      </c>
    </row>
    <row r="195" spans="1:12">
      <c r="A195" s="9"/>
      <c r="C195" s="9"/>
    </row>
    <row r="196" spans="1:12" ht="12.75" thickBot="1">
      <c r="A196" s="9" t="s">
        <v>303</v>
      </c>
      <c r="C196" s="9"/>
      <c r="D196" s="42">
        <f t="shared" ref="D196:K196" si="32">SUM(D191:D195)</f>
        <v>27986</v>
      </c>
      <c r="E196" s="42">
        <f t="shared" si="32"/>
        <v>20696</v>
      </c>
      <c r="F196" s="42">
        <f t="shared" si="32"/>
        <v>14594.970000000001</v>
      </c>
      <c r="G196" s="42">
        <f t="shared" si="32"/>
        <v>6101.03</v>
      </c>
      <c r="H196" s="42">
        <f t="shared" si="32"/>
        <v>19000</v>
      </c>
      <c r="I196" s="42">
        <f t="shared" si="32"/>
        <v>53200</v>
      </c>
      <c r="J196" s="42">
        <f t="shared" si="32"/>
        <v>27000</v>
      </c>
      <c r="K196" s="42">
        <f t="shared" si="32"/>
        <v>0</v>
      </c>
      <c r="L196" s="43"/>
    </row>
    <row r="197" spans="1:12" ht="12.75" thickTop="1">
      <c r="A197" s="9"/>
      <c r="C197" s="9"/>
      <c r="L197" s="44"/>
    </row>
    <row r="198" spans="1:12">
      <c r="A198" s="9" t="s">
        <v>241</v>
      </c>
      <c r="C198" s="9"/>
      <c r="L198" s="44"/>
    </row>
    <row r="199" spans="1:12">
      <c r="A199" s="9"/>
      <c r="C199" s="9"/>
      <c r="L199" s="44"/>
    </row>
    <row r="200" spans="1:12">
      <c r="A200" s="9" t="s">
        <v>131</v>
      </c>
      <c r="C200" s="9" t="s">
        <v>24</v>
      </c>
    </row>
    <row r="201" spans="1:12">
      <c r="A201" s="8" t="s">
        <v>48</v>
      </c>
      <c r="B201" s="8">
        <v>4010</v>
      </c>
      <c r="C201" s="8" t="s">
        <v>56</v>
      </c>
      <c r="D201" s="17">
        <v>23698</v>
      </c>
      <c r="E201" s="17">
        <v>23698</v>
      </c>
      <c r="F201" s="17">
        <v>7020.75</v>
      </c>
      <c r="G201" s="17">
        <v>16677.25</v>
      </c>
      <c r="H201" s="17">
        <v>18625</v>
      </c>
      <c r="I201" s="17">
        <v>8100</v>
      </c>
      <c r="J201" s="17">
        <v>8100</v>
      </c>
      <c r="K201" s="17">
        <v>8100</v>
      </c>
    </row>
    <row r="202" spans="1:12" s="16" customFormat="1">
      <c r="A202" s="8" t="s">
        <v>29</v>
      </c>
      <c r="B202" s="9"/>
      <c r="C202" s="9" t="s">
        <v>53</v>
      </c>
      <c r="D202" s="31">
        <f t="shared" ref="D202:K202" si="33">SUM(D201:D201)</f>
        <v>23698</v>
      </c>
      <c r="E202" s="31">
        <f t="shared" si="33"/>
        <v>23698</v>
      </c>
      <c r="F202" s="31">
        <f t="shared" si="33"/>
        <v>7020.75</v>
      </c>
      <c r="G202" s="31">
        <f t="shared" si="33"/>
        <v>16677.25</v>
      </c>
      <c r="H202" s="31">
        <f t="shared" si="33"/>
        <v>18625</v>
      </c>
      <c r="I202" s="31">
        <f t="shared" si="33"/>
        <v>8100</v>
      </c>
      <c r="J202" s="31">
        <f t="shared" si="33"/>
        <v>8100</v>
      </c>
      <c r="K202" s="31">
        <f t="shared" si="33"/>
        <v>8100</v>
      </c>
      <c r="L202" s="11"/>
    </row>
    <row r="203" spans="1:12">
      <c r="A203" s="9"/>
      <c r="C203" s="9"/>
      <c r="L203" s="44"/>
    </row>
    <row r="204" spans="1:12" s="16" customFormat="1">
      <c r="A204" s="9" t="s">
        <v>132</v>
      </c>
      <c r="B204" s="8"/>
      <c r="C204" s="9" t="s">
        <v>235</v>
      </c>
      <c r="D204" s="31"/>
      <c r="E204" s="31"/>
      <c r="F204" s="31"/>
      <c r="G204" s="31"/>
      <c r="H204" s="31"/>
      <c r="I204" s="31"/>
      <c r="J204" s="31"/>
      <c r="K204" s="31"/>
      <c r="L204" s="11"/>
    </row>
    <row r="205" spans="1:12">
      <c r="A205" s="8" t="s">
        <v>85</v>
      </c>
      <c r="B205" s="8">
        <v>4010</v>
      </c>
      <c r="C205" s="8" t="s">
        <v>56</v>
      </c>
      <c r="D205" s="17">
        <v>1000</v>
      </c>
      <c r="E205" s="17">
        <v>3500</v>
      </c>
      <c r="F205" s="17">
        <v>401.63</v>
      </c>
      <c r="G205" s="17">
        <v>3098.37</v>
      </c>
      <c r="H205" s="17">
        <v>1000</v>
      </c>
      <c r="I205" s="17">
        <v>5000</v>
      </c>
      <c r="J205" s="17">
        <v>5000</v>
      </c>
      <c r="K205" s="17"/>
    </row>
    <row r="206" spans="1:12">
      <c r="A206" s="8" t="s">
        <v>86</v>
      </c>
      <c r="B206" s="8">
        <v>5214</v>
      </c>
      <c r="C206" s="8" t="s">
        <v>196</v>
      </c>
      <c r="D206" s="17">
        <v>1000</v>
      </c>
      <c r="E206" s="17">
        <v>6000</v>
      </c>
      <c r="F206" s="17">
        <v>4799.17</v>
      </c>
      <c r="G206" s="17">
        <v>1200.83</v>
      </c>
      <c r="H206" s="17">
        <v>2000</v>
      </c>
      <c r="I206" s="17">
        <v>10000</v>
      </c>
      <c r="J206" s="17">
        <v>5000</v>
      </c>
      <c r="K206" s="17"/>
      <c r="L206" s="11" t="s">
        <v>93</v>
      </c>
    </row>
    <row r="207" spans="1:12">
      <c r="B207" s="8">
        <v>6420</v>
      </c>
      <c r="C207" s="8" t="s">
        <v>55</v>
      </c>
      <c r="D207" s="17">
        <v>0</v>
      </c>
      <c r="E207" s="17">
        <v>3000</v>
      </c>
      <c r="F207" s="17">
        <v>0</v>
      </c>
      <c r="G207" s="17">
        <v>3000</v>
      </c>
      <c r="H207" s="17">
        <v>0</v>
      </c>
      <c r="I207" s="17">
        <v>12000</v>
      </c>
      <c r="J207" s="17">
        <v>0</v>
      </c>
      <c r="K207" s="17"/>
    </row>
    <row r="208" spans="1:12">
      <c r="A208" s="12"/>
      <c r="C208" s="9" t="s">
        <v>53</v>
      </c>
      <c r="D208" s="10">
        <f t="shared" ref="D208:K208" si="34">SUM(D205:D207)</f>
        <v>2000</v>
      </c>
      <c r="E208" s="10">
        <f t="shared" si="34"/>
        <v>12500</v>
      </c>
      <c r="F208" s="10">
        <f t="shared" si="34"/>
        <v>5200.8</v>
      </c>
      <c r="G208" s="10">
        <f t="shared" si="34"/>
        <v>7299.2</v>
      </c>
      <c r="H208" s="10">
        <f t="shared" si="34"/>
        <v>3000</v>
      </c>
      <c r="I208" s="10">
        <f t="shared" si="34"/>
        <v>27000</v>
      </c>
      <c r="J208" s="10">
        <f t="shared" si="34"/>
        <v>10000</v>
      </c>
      <c r="K208" s="10">
        <f t="shared" si="34"/>
        <v>0</v>
      </c>
      <c r="L208" s="36"/>
    </row>
    <row r="209" spans="1:12">
      <c r="A209" s="9"/>
      <c r="C209" s="9"/>
      <c r="L209" s="44"/>
    </row>
    <row r="210" spans="1:12">
      <c r="A210" s="9" t="s">
        <v>133</v>
      </c>
      <c r="C210" s="9" t="s">
        <v>236</v>
      </c>
      <c r="D210" s="17"/>
      <c r="E210" s="17"/>
      <c r="F210" s="17"/>
      <c r="G210" s="17"/>
      <c r="H210" s="17"/>
      <c r="I210" s="17"/>
      <c r="J210" s="17"/>
      <c r="K210" s="17"/>
    </row>
    <row r="211" spans="1:12">
      <c r="A211" s="8" t="s">
        <v>85</v>
      </c>
      <c r="B211" s="8">
        <v>4010</v>
      </c>
      <c r="C211" s="8" t="s">
        <v>56</v>
      </c>
      <c r="D211" s="17">
        <v>8000</v>
      </c>
      <c r="E211" s="17">
        <v>10000</v>
      </c>
      <c r="F211" s="17">
        <v>4972.42</v>
      </c>
      <c r="G211" s="17">
        <v>5027.58</v>
      </c>
      <c r="H211" s="17">
        <v>8000</v>
      </c>
      <c r="I211" s="17">
        <v>13000</v>
      </c>
      <c r="J211" s="17">
        <v>13000</v>
      </c>
      <c r="K211" s="17"/>
      <c r="L211" s="15"/>
    </row>
    <row r="212" spans="1:12">
      <c r="A212" s="8" t="s">
        <v>86</v>
      </c>
      <c r="B212" s="8">
        <v>5214</v>
      </c>
      <c r="C212" s="8" t="s">
        <v>196</v>
      </c>
      <c r="D212" s="17">
        <v>4000</v>
      </c>
      <c r="E212" s="17">
        <v>22296</v>
      </c>
      <c r="F212" s="17">
        <v>22295.599999999999</v>
      </c>
      <c r="G212" s="17">
        <v>0.4</v>
      </c>
      <c r="H212" s="17">
        <v>3500</v>
      </c>
      <c r="I212" s="17">
        <v>3090</v>
      </c>
      <c r="J212" s="17">
        <v>3090</v>
      </c>
      <c r="K212" s="17"/>
      <c r="L212" s="15"/>
    </row>
    <row r="213" spans="1:12" s="16" customFormat="1">
      <c r="B213" s="9"/>
      <c r="C213" s="9" t="s">
        <v>53</v>
      </c>
      <c r="D213" s="31">
        <f t="shared" ref="D213:I213" si="35">SUM(D211:D212)</f>
        <v>12000</v>
      </c>
      <c r="E213" s="31">
        <f t="shared" si="35"/>
        <v>32296</v>
      </c>
      <c r="F213" s="31">
        <f t="shared" si="35"/>
        <v>27268.019999999997</v>
      </c>
      <c r="G213" s="31">
        <f t="shared" si="35"/>
        <v>5027.9799999999996</v>
      </c>
      <c r="H213" s="31">
        <f t="shared" si="35"/>
        <v>11500</v>
      </c>
      <c r="I213" s="31">
        <f t="shared" si="35"/>
        <v>16090</v>
      </c>
      <c r="J213" s="31">
        <f t="shared" ref="J213:K213" si="36">SUM(J211:J212)</f>
        <v>16090</v>
      </c>
      <c r="K213" s="31">
        <f t="shared" si="36"/>
        <v>0</v>
      </c>
      <c r="L213" s="46"/>
    </row>
    <row r="214" spans="1:12" s="16" customFormat="1">
      <c r="A214" s="12"/>
      <c r="B214" s="8" t="s">
        <v>261</v>
      </c>
      <c r="C214" s="8"/>
      <c r="D214" s="17"/>
      <c r="E214" s="17"/>
      <c r="F214" s="17"/>
      <c r="G214" s="17"/>
      <c r="H214" s="17"/>
      <c r="I214" s="17"/>
      <c r="J214" s="17"/>
      <c r="K214" s="17"/>
      <c r="L214" s="69"/>
    </row>
    <row r="215" spans="1:12" s="16" customFormat="1">
      <c r="A215" s="12"/>
      <c r="B215" s="8"/>
      <c r="C215" s="8"/>
      <c r="D215" s="17"/>
      <c r="E215" s="17"/>
      <c r="F215" s="17"/>
      <c r="G215" s="17"/>
      <c r="H215" s="17"/>
      <c r="I215" s="17"/>
      <c r="J215" s="17"/>
      <c r="K215" s="17"/>
      <c r="L215" s="69"/>
    </row>
    <row r="216" spans="1:12" s="16" customFormat="1">
      <c r="A216" s="9" t="s">
        <v>187</v>
      </c>
      <c r="B216" s="8"/>
      <c r="C216" s="9" t="s">
        <v>237</v>
      </c>
      <c r="D216" s="10"/>
      <c r="E216" s="10"/>
      <c r="F216" s="10"/>
      <c r="G216" s="10"/>
      <c r="H216" s="10"/>
      <c r="I216" s="10"/>
      <c r="J216" s="10"/>
      <c r="K216" s="10"/>
      <c r="L216" s="11"/>
    </row>
    <row r="217" spans="1:12" s="16" customFormat="1">
      <c r="A217" s="12"/>
      <c r="B217" s="8">
        <v>5260</v>
      </c>
      <c r="C217" s="8" t="s">
        <v>92</v>
      </c>
      <c r="D217" s="17">
        <v>2800</v>
      </c>
      <c r="E217" s="17">
        <v>2800</v>
      </c>
      <c r="F217" s="17">
        <v>2800</v>
      </c>
      <c r="G217" s="17">
        <v>0</v>
      </c>
      <c r="H217" s="17">
        <v>2800</v>
      </c>
      <c r="I217" s="17">
        <v>5500</v>
      </c>
      <c r="J217" s="17">
        <v>12000</v>
      </c>
      <c r="K217" s="17"/>
      <c r="L217" s="11" t="s">
        <v>344</v>
      </c>
    </row>
    <row r="218" spans="1:12">
      <c r="C218" s="9" t="s">
        <v>53</v>
      </c>
      <c r="D218" s="10">
        <f t="shared" ref="D218:K218" si="37">SUM(D217:D217)</f>
        <v>2800</v>
      </c>
      <c r="E218" s="10">
        <f t="shared" si="37"/>
        <v>2800</v>
      </c>
      <c r="F218" s="10">
        <f t="shared" si="37"/>
        <v>2800</v>
      </c>
      <c r="G218" s="10">
        <f t="shared" si="37"/>
        <v>0</v>
      </c>
      <c r="H218" s="10">
        <f t="shared" si="37"/>
        <v>2800</v>
      </c>
      <c r="I218" s="10">
        <f t="shared" si="37"/>
        <v>5500</v>
      </c>
      <c r="J218" s="10">
        <f t="shared" si="37"/>
        <v>12000</v>
      </c>
      <c r="K218" s="10">
        <f t="shared" si="37"/>
        <v>0</v>
      </c>
    </row>
    <row r="219" spans="1:12">
      <c r="A219" s="9"/>
      <c r="C219" s="9"/>
      <c r="L219" s="44"/>
    </row>
    <row r="220" spans="1:12" s="16" customFormat="1">
      <c r="A220" s="9" t="s">
        <v>134</v>
      </c>
      <c r="B220" s="8"/>
      <c r="C220" s="9" t="s">
        <v>238</v>
      </c>
      <c r="D220" s="10"/>
      <c r="E220" s="10"/>
      <c r="F220" s="10"/>
      <c r="G220" s="10"/>
      <c r="H220" s="10"/>
      <c r="I220" s="10"/>
      <c r="J220" s="10"/>
      <c r="K220" s="10"/>
      <c r="L220" s="11"/>
    </row>
    <row r="221" spans="1:12">
      <c r="A221" s="8" t="s">
        <v>286</v>
      </c>
      <c r="B221" s="8">
        <v>2170</v>
      </c>
      <c r="C221" s="8" t="s">
        <v>30</v>
      </c>
      <c r="D221" s="17">
        <v>68623</v>
      </c>
      <c r="E221" s="17">
        <v>85530</v>
      </c>
      <c r="F221" s="17">
        <v>83318.399999999994</v>
      </c>
      <c r="G221" s="17">
        <v>2211.6</v>
      </c>
      <c r="H221" s="17">
        <v>89807</v>
      </c>
      <c r="I221" s="17">
        <v>94600</v>
      </c>
      <c r="J221" s="17">
        <v>94600</v>
      </c>
      <c r="K221" s="17"/>
    </row>
    <row r="222" spans="1:12">
      <c r="A222" s="8" t="s">
        <v>287</v>
      </c>
      <c r="B222" s="8">
        <v>2310</v>
      </c>
      <c r="C222" s="8" t="s">
        <v>79</v>
      </c>
      <c r="D222" s="17">
        <v>17710</v>
      </c>
      <c r="E222" s="17">
        <v>21163</v>
      </c>
      <c r="F222" s="17">
        <v>12615.45</v>
      </c>
      <c r="G222" s="17">
        <v>8547.5499999999993</v>
      </c>
      <c r="H222" s="17">
        <v>17856</v>
      </c>
      <c r="I222" s="17">
        <v>30418</v>
      </c>
      <c r="J222" s="17">
        <v>30418</v>
      </c>
      <c r="K222" s="17"/>
    </row>
    <row r="223" spans="1:12">
      <c r="B223" s="8">
        <v>2350</v>
      </c>
      <c r="C223" s="8" t="s">
        <v>65</v>
      </c>
      <c r="D223" s="17">
        <v>0</v>
      </c>
      <c r="E223" s="17">
        <v>0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/>
    </row>
    <row r="224" spans="1:12">
      <c r="B224" s="8">
        <v>2360</v>
      </c>
      <c r="C224" s="8" t="s">
        <v>105</v>
      </c>
      <c r="D224" s="17">
        <v>12000</v>
      </c>
      <c r="E224" s="17">
        <v>20000</v>
      </c>
      <c r="F224" s="17">
        <v>17759.419999999998</v>
      </c>
      <c r="G224" s="17">
        <v>2240.58</v>
      </c>
      <c r="H224" s="17">
        <v>20000</v>
      </c>
      <c r="I224" s="17">
        <v>27650</v>
      </c>
      <c r="J224" s="17">
        <v>27650</v>
      </c>
      <c r="K224" s="17"/>
    </row>
    <row r="225" spans="1:12">
      <c r="B225" s="8">
        <v>3100</v>
      </c>
      <c r="C225" s="8" t="s">
        <v>197</v>
      </c>
      <c r="D225" s="17">
        <v>45700</v>
      </c>
      <c r="E225" s="17">
        <v>45700</v>
      </c>
      <c r="F225" s="17">
        <v>42206.5</v>
      </c>
      <c r="G225" s="17">
        <v>3493.5</v>
      </c>
      <c r="H225" s="17">
        <v>45700</v>
      </c>
      <c r="I225" s="17">
        <v>50140</v>
      </c>
      <c r="J225" s="17">
        <v>50140</v>
      </c>
      <c r="K225" s="17"/>
    </row>
    <row r="226" spans="1:12">
      <c r="B226" s="8">
        <v>3200</v>
      </c>
      <c r="C226" s="8" t="s">
        <v>198</v>
      </c>
      <c r="D226" s="17">
        <v>1470</v>
      </c>
      <c r="E226" s="17">
        <v>2000</v>
      </c>
      <c r="F226" s="17">
        <v>1612.4</v>
      </c>
      <c r="G226" s="17">
        <v>387.6</v>
      </c>
      <c r="H226" s="17">
        <v>2275</v>
      </c>
      <c r="I226" s="17">
        <v>2926</v>
      </c>
      <c r="J226" s="17">
        <v>2926</v>
      </c>
      <c r="K226" s="17"/>
    </row>
    <row r="227" spans="1:12">
      <c r="B227" s="8">
        <v>4010</v>
      </c>
      <c r="C227" s="8" t="s">
        <v>56</v>
      </c>
      <c r="D227" s="17">
        <v>3800</v>
      </c>
      <c r="E227" s="17">
        <v>3800</v>
      </c>
      <c r="F227" s="17">
        <v>2051.62</v>
      </c>
      <c r="G227" s="17">
        <v>1748.38</v>
      </c>
      <c r="H227" s="17">
        <v>3800</v>
      </c>
      <c r="I227" s="17">
        <v>4500</v>
      </c>
      <c r="J227" s="17">
        <v>4500</v>
      </c>
      <c r="K227" s="17"/>
    </row>
    <row r="228" spans="1:12">
      <c r="B228" s="8">
        <v>4013</v>
      </c>
      <c r="C228" s="8" t="s">
        <v>46</v>
      </c>
      <c r="D228" s="17">
        <v>2500</v>
      </c>
      <c r="E228" s="17">
        <v>2500</v>
      </c>
      <c r="F228" s="17">
        <v>0</v>
      </c>
      <c r="G228" s="17">
        <v>2500</v>
      </c>
      <c r="H228" s="17">
        <v>2000</v>
      </c>
      <c r="I228" s="17">
        <v>5000</v>
      </c>
      <c r="J228" s="17">
        <v>5000</v>
      </c>
      <c r="K228" s="17"/>
      <c r="L228" s="11" t="s">
        <v>288</v>
      </c>
    </row>
    <row r="229" spans="1:12">
      <c r="B229" s="8">
        <v>4015</v>
      </c>
      <c r="C229" s="8" t="s">
        <v>111</v>
      </c>
      <c r="D229" s="17">
        <v>800</v>
      </c>
      <c r="E229" s="17">
        <v>3000</v>
      </c>
      <c r="F229" s="17">
        <v>2078.81</v>
      </c>
      <c r="G229" s="17">
        <v>921.19</v>
      </c>
      <c r="H229" s="17">
        <v>3000</v>
      </c>
      <c r="I229" s="17">
        <v>3000</v>
      </c>
      <c r="J229" s="17">
        <v>3000</v>
      </c>
      <c r="K229" s="17"/>
    </row>
    <row r="230" spans="1:12">
      <c r="B230" s="8">
        <v>4060</v>
      </c>
      <c r="C230" s="8" t="s">
        <v>32</v>
      </c>
      <c r="D230" s="17">
        <v>200</v>
      </c>
      <c r="E230" s="17">
        <v>750</v>
      </c>
      <c r="F230" s="17">
        <v>0</v>
      </c>
      <c r="G230" s="17">
        <v>750</v>
      </c>
      <c r="H230" s="17">
        <v>300</v>
      </c>
      <c r="I230" s="17">
        <v>1050</v>
      </c>
      <c r="J230" s="17">
        <v>1050</v>
      </c>
      <c r="K230" s="17"/>
    </row>
    <row r="231" spans="1:12">
      <c r="B231" s="8">
        <v>5214</v>
      </c>
      <c r="C231" s="8" t="s">
        <v>196</v>
      </c>
      <c r="D231" s="17">
        <v>25000</v>
      </c>
      <c r="E231" s="17">
        <v>48000</v>
      </c>
      <c r="F231" s="17">
        <v>40494.46</v>
      </c>
      <c r="G231" s="17">
        <v>6585.88</v>
      </c>
      <c r="H231" s="17">
        <v>33260</v>
      </c>
      <c r="I231" s="17">
        <v>36690</v>
      </c>
      <c r="J231" s="17">
        <v>33810</v>
      </c>
      <c r="K231" s="17"/>
    </row>
    <row r="232" spans="1:12">
      <c r="B232" s="8">
        <v>5315</v>
      </c>
      <c r="C232" s="8" t="s">
        <v>260</v>
      </c>
      <c r="D232" s="17">
        <v>3420</v>
      </c>
      <c r="E232" s="17">
        <v>12693</v>
      </c>
      <c r="F232" s="17">
        <v>12645</v>
      </c>
      <c r="G232" s="17">
        <v>48</v>
      </c>
      <c r="H232" s="17">
        <v>12645</v>
      </c>
      <c r="I232" s="17">
        <v>12345</v>
      </c>
      <c r="J232" s="17">
        <v>12345</v>
      </c>
      <c r="K232" s="17"/>
    </row>
    <row r="233" spans="1:12">
      <c r="B233" s="8">
        <v>5624</v>
      </c>
      <c r="C233" s="8" t="s">
        <v>262</v>
      </c>
      <c r="D233" s="17">
        <v>0</v>
      </c>
      <c r="E233" s="17">
        <v>2790</v>
      </c>
      <c r="F233" s="17">
        <v>2032.08</v>
      </c>
      <c r="G233" s="17">
        <v>757.92</v>
      </c>
      <c r="H233" s="17">
        <v>1000</v>
      </c>
      <c r="I233" s="17">
        <v>800</v>
      </c>
      <c r="J233" s="17">
        <v>800</v>
      </c>
      <c r="K233" s="17"/>
    </row>
    <row r="234" spans="1:12">
      <c r="B234" s="8">
        <v>5745</v>
      </c>
      <c r="C234" s="8" t="s">
        <v>74</v>
      </c>
      <c r="D234" s="17">
        <v>2000</v>
      </c>
      <c r="E234" s="17">
        <v>1000</v>
      </c>
      <c r="F234" s="17">
        <v>0</v>
      </c>
      <c r="G234" s="17">
        <v>1000</v>
      </c>
      <c r="H234" s="17">
        <v>2000</v>
      </c>
      <c r="I234" s="17">
        <v>4200</v>
      </c>
      <c r="J234" s="17">
        <v>3600</v>
      </c>
      <c r="K234" s="17"/>
    </row>
    <row r="235" spans="1:12">
      <c r="B235" s="8">
        <v>5906</v>
      </c>
      <c r="C235" s="8" t="s">
        <v>254</v>
      </c>
      <c r="D235" s="17">
        <v>3000</v>
      </c>
      <c r="E235" s="17">
        <v>3000</v>
      </c>
      <c r="F235" s="17">
        <v>0</v>
      </c>
      <c r="G235" s="17">
        <v>3000</v>
      </c>
      <c r="H235" s="17">
        <v>3000</v>
      </c>
      <c r="I235" s="17">
        <v>0</v>
      </c>
      <c r="J235" s="17">
        <v>0</v>
      </c>
      <c r="K235" s="17"/>
    </row>
    <row r="236" spans="1:12">
      <c r="B236" s="8">
        <v>6420</v>
      </c>
      <c r="C236" s="8" t="s">
        <v>55</v>
      </c>
      <c r="D236" s="17">
        <v>3500</v>
      </c>
      <c r="E236" s="17">
        <v>0</v>
      </c>
      <c r="F236" s="17">
        <v>0</v>
      </c>
      <c r="G236" s="17">
        <v>0</v>
      </c>
      <c r="H236" s="17">
        <v>0</v>
      </c>
      <c r="I236" s="17">
        <v>7100</v>
      </c>
      <c r="J236" s="17">
        <v>7100</v>
      </c>
      <c r="K236" s="17"/>
    </row>
    <row r="237" spans="1:12">
      <c r="A237" s="9"/>
      <c r="C237" s="9" t="s">
        <v>53</v>
      </c>
      <c r="D237" s="10">
        <f t="shared" ref="D237:K237" si="38">SUM(D221:D236)</f>
        <v>189723</v>
      </c>
      <c r="E237" s="10">
        <f t="shared" si="38"/>
        <v>251926</v>
      </c>
      <c r="F237" s="10">
        <f t="shared" si="38"/>
        <v>216814.13999999996</v>
      </c>
      <c r="G237" s="10">
        <f t="shared" si="38"/>
        <v>34192.199999999997</v>
      </c>
      <c r="H237" s="10">
        <f t="shared" si="38"/>
        <v>236643</v>
      </c>
      <c r="I237" s="10">
        <f t="shared" si="38"/>
        <v>280419</v>
      </c>
      <c r="J237" s="10">
        <f>SUM(J221:J236)</f>
        <v>276939</v>
      </c>
      <c r="K237" s="10">
        <f t="shared" si="38"/>
        <v>0</v>
      </c>
    </row>
    <row r="238" spans="1:12">
      <c r="A238" s="9"/>
      <c r="C238" s="9"/>
      <c r="L238" s="44"/>
    </row>
    <row r="239" spans="1:12" s="16" customFormat="1">
      <c r="A239" s="9" t="s">
        <v>188</v>
      </c>
      <c r="B239" s="8"/>
      <c r="C239" s="9" t="s">
        <v>163</v>
      </c>
      <c r="D239" s="10"/>
      <c r="E239" s="10"/>
      <c r="F239" s="10"/>
      <c r="G239" s="10"/>
      <c r="H239" s="10"/>
      <c r="I239" s="10"/>
      <c r="J239" s="10"/>
      <c r="K239" s="10"/>
      <c r="L239" s="11"/>
    </row>
    <row r="240" spans="1:12">
      <c r="A240" s="8" t="s">
        <v>87</v>
      </c>
      <c r="B240" s="8">
        <v>2350</v>
      </c>
      <c r="C240" s="8" t="s">
        <v>84</v>
      </c>
      <c r="D240" s="17">
        <v>8640</v>
      </c>
      <c r="E240" s="17">
        <v>8640</v>
      </c>
      <c r="F240" s="17">
        <v>2880</v>
      </c>
      <c r="G240" s="17">
        <v>5760</v>
      </c>
      <c r="H240" s="17">
        <v>5538</v>
      </c>
      <c r="I240" s="17">
        <v>15120</v>
      </c>
      <c r="J240" s="17">
        <v>15120</v>
      </c>
      <c r="K240" s="17"/>
    </row>
    <row r="241" spans="1:12">
      <c r="A241" s="8" t="s">
        <v>83</v>
      </c>
      <c r="B241" s="8">
        <v>3200</v>
      </c>
      <c r="C241" s="8" t="s">
        <v>198</v>
      </c>
      <c r="D241" s="17">
        <v>864</v>
      </c>
      <c r="E241" s="17">
        <v>864</v>
      </c>
      <c r="F241" s="17">
        <v>257.79000000000002</v>
      </c>
      <c r="G241" s="17">
        <v>606.21</v>
      </c>
      <c r="H241" s="17">
        <v>554</v>
      </c>
      <c r="I241" s="17">
        <v>1575</v>
      </c>
      <c r="J241" s="17">
        <v>1575</v>
      </c>
      <c r="K241" s="17"/>
    </row>
    <row r="242" spans="1:12" s="16" customFormat="1">
      <c r="A242" s="8"/>
      <c r="B242" s="8"/>
      <c r="C242" s="9" t="s">
        <v>53</v>
      </c>
      <c r="D242" s="10">
        <f t="shared" ref="D242:K242" si="39">SUM(D240:D241)</f>
        <v>9504</v>
      </c>
      <c r="E242" s="10">
        <f t="shared" si="39"/>
        <v>9504</v>
      </c>
      <c r="F242" s="10">
        <f t="shared" si="39"/>
        <v>3137.79</v>
      </c>
      <c r="G242" s="10">
        <f t="shared" si="39"/>
        <v>6366.21</v>
      </c>
      <c r="H242" s="10">
        <f t="shared" si="39"/>
        <v>6092</v>
      </c>
      <c r="I242" s="10">
        <f t="shared" si="39"/>
        <v>16695</v>
      </c>
      <c r="J242" s="10">
        <f t="shared" si="39"/>
        <v>16695</v>
      </c>
      <c r="K242" s="10">
        <f t="shared" si="39"/>
        <v>0</v>
      </c>
      <c r="L242" s="11"/>
    </row>
    <row r="243" spans="1:12">
      <c r="A243" s="9"/>
      <c r="C243" s="9"/>
      <c r="L243" s="44"/>
    </row>
    <row r="244" spans="1:12" s="16" customFormat="1">
      <c r="A244" s="9" t="s">
        <v>329</v>
      </c>
      <c r="B244" s="8"/>
      <c r="C244" s="9" t="s">
        <v>328</v>
      </c>
      <c r="D244" s="10"/>
      <c r="E244" s="10"/>
      <c r="F244" s="10"/>
      <c r="G244" s="10"/>
      <c r="H244" s="10"/>
      <c r="I244" s="10"/>
      <c r="J244" s="10"/>
      <c r="K244" s="10"/>
      <c r="L244" s="11"/>
    </row>
    <row r="245" spans="1:12">
      <c r="A245" s="8" t="s">
        <v>286</v>
      </c>
      <c r="B245" s="8">
        <v>4010</v>
      </c>
      <c r="C245" s="8" t="s">
        <v>56</v>
      </c>
      <c r="D245" s="17">
        <v>0</v>
      </c>
      <c r="E245" s="17">
        <v>0</v>
      </c>
      <c r="F245" s="17">
        <v>0</v>
      </c>
      <c r="G245" s="17">
        <v>0</v>
      </c>
      <c r="H245" s="17">
        <v>0</v>
      </c>
      <c r="I245" s="17">
        <v>500</v>
      </c>
      <c r="J245" s="17">
        <v>500</v>
      </c>
      <c r="K245" s="17"/>
      <c r="L245" s="44"/>
    </row>
    <row r="246" spans="1:12">
      <c r="A246" s="8" t="s">
        <v>287</v>
      </c>
      <c r="B246" s="8">
        <v>4013</v>
      </c>
      <c r="C246" s="8" t="s">
        <v>46</v>
      </c>
      <c r="D246" s="17">
        <v>0</v>
      </c>
      <c r="E246" s="17">
        <v>0</v>
      </c>
      <c r="F246" s="17">
        <v>0</v>
      </c>
      <c r="G246" s="17">
        <v>0</v>
      </c>
      <c r="H246" s="17">
        <v>0</v>
      </c>
      <c r="I246" s="17">
        <v>4500</v>
      </c>
      <c r="J246" s="17">
        <v>0</v>
      </c>
      <c r="K246" s="17"/>
      <c r="L246" s="44"/>
    </row>
    <row r="247" spans="1:12">
      <c r="B247" s="8">
        <v>4015</v>
      </c>
      <c r="C247" s="8" t="s">
        <v>111</v>
      </c>
      <c r="D247" s="17">
        <v>0</v>
      </c>
      <c r="E247" s="17">
        <v>0</v>
      </c>
      <c r="F247" s="17">
        <v>0</v>
      </c>
      <c r="G247" s="17">
        <v>0</v>
      </c>
      <c r="H247" s="17">
        <v>0</v>
      </c>
      <c r="I247" s="17">
        <v>1000</v>
      </c>
      <c r="J247" s="17">
        <v>0</v>
      </c>
      <c r="K247" s="17"/>
      <c r="L247" s="44"/>
    </row>
    <row r="248" spans="1:12">
      <c r="B248" s="8">
        <v>5214</v>
      </c>
      <c r="C248" s="8" t="s">
        <v>196</v>
      </c>
      <c r="D248" s="17">
        <v>0</v>
      </c>
      <c r="E248" s="17">
        <v>0</v>
      </c>
      <c r="F248" s="17">
        <v>0</v>
      </c>
      <c r="G248" s="17">
        <v>0</v>
      </c>
      <c r="H248" s="17">
        <v>0</v>
      </c>
      <c r="I248" s="17">
        <v>1075</v>
      </c>
      <c r="J248" s="17">
        <v>1075</v>
      </c>
      <c r="K248" s="17"/>
      <c r="L248" s="44"/>
    </row>
    <row r="249" spans="1:12">
      <c r="B249" s="8">
        <v>5260</v>
      </c>
      <c r="C249" s="8" t="s">
        <v>92</v>
      </c>
      <c r="D249" s="17">
        <v>0</v>
      </c>
      <c r="E249" s="17">
        <v>0</v>
      </c>
      <c r="F249" s="17">
        <v>0</v>
      </c>
      <c r="G249" s="17">
        <v>0</v>
      </c>
      <c r="H249" s="17">
        <v>0</v>
      </c>
      <c r="I249" s="17">
        <v>4200</v>
      </c>
      <c r="J249" s="17">
        <v>4200</v>
      </c>
      <c r="K249" s="17"/>
    </row>
    <row r="250" spans="1:12">
      <c r="B250" s="8">
        <v>5510</v>
      </c>
      <c r="C250" s="8" t="s">
        <v>200</v>
      </c>
      <c r="D250" s="17">
        <v>0</v>
      </c>
      <c r="E250" s="17">
        <v>0</v>
      </c>
      <c r="F250" s="17">
        <v>0</v>
      </c>
      <c r="G250" s="17">
        <v>0</v>
      </c>
      <c r="H250" s="17">
        <v>0</v>
      </c>
      <c r="I250" s="17">
        <v>500</v>
      </c>
      <c r="J250" s="17">
        <v>0</v>
      </c>
      <c r="K250" s="17"/>
    </row>
    <row r="251" spans="1:12">
      <c r="B251" s="8">
        <v>6420</v>
      </c>
      <c r="C251" s="8" t="s">
        <v>55</v>
      </c>
      <c r="D251" s="17">
        <v>0</v>
      </c>
      <c r="E251" s="17">
        <v>0</v>
      </c>
      <c r="F251" s="17">
        <v>0</v>
      </c>
      <c r="G251" s="17">
        <v>0</v>
      </c>
      <c r="H251" s="17">
        <v>0</v>
      </c>
      <c r="I251" s="17">
        <v>500</v>
      </c>
      <c r="J251" s="17">
        <v>500</v>
      </c>
      <c r="K251" s="17"/>
    </row>
    <row r="252" spans="1:12" s="16" customFormat="1">
      <c r="A252" s="8"/>
      <c r="B252" s="8"/>
      <c r="C252" s="9" t="s">
        <v>53</v>
      </c>
      <c r="D252" s="29">
        <f>SUM(D245:D251)</f>
        <v>0</v>
      </c>
      <c r="E252" s="29">
        <f t="shared" ref="E252:I252" si="40">SUM(E245:E251)</f>
        <v>0</v>
      </c>
      <c r="F252" s="29">
        <f t="shared" si="40"/>
        <v>0</v>
      </c>
      <c r="G252" s="29">
        <f t="shared" si="40"/>
        <v>0</v>
      </c>
      <c r="H252" s="29">
        <f t="shared" si="40"/>
        <v>0</v>
      </c>
      <c r="I252" s="29">
        <f t="shared" si="40"/>
        <v>12275</v>
      </c>
      <c r="J252" s="29">
        <f t="shared" ref="J252" si="41">SUM(J245:J251)</f>
        <v>6275</v>
      </c>
      <c r="K252" s="29">
        <f t="shared" ref="K252" si="42">SUM(K245:K251)</f>
        <v>0</v>
      </c>
      <c r="L252" s="33"/>
    </row>
    <row r="253" spans="1:12">
      <c r="A253" s="9"/>
      <c r="C253" s="9"/>
      <c r="L253" s="44"/>
    </row>
    <row r="254" spans="1:12">
      <c r="A254" s="9" t="s">
        <v>304</v>
      </c>
      <c r="C254" s="9"/>
      <c r="D254" s="29">
        <f t="shared" ref="D254:K254" si="43">SUM(D202,D208,D213,D218,D237,D242,D252)</f>
        <v>239725</v>
      </c>
      <c r="E254" s="29">
        <f t="shared" si="43"/>
        <v>332724</v>
      </c>
      <c r="F254" s="29">
        <f t="shared" si="43"/>
        <v>262241.49999999994</v>
      </c>
      <c r="G254" s="29">
        <f t="shared" si="43"/>
        <v>69562.84</v>
      </c>
      <c r="H254" s="29">
        <f t="shared" si="43"/>
        <v>278660</v>
      </c>
      <c r="I254" s="29">
        <f t="shared" si="43"/>
        <v>366079</v>
      </c>
      <c r="J254" s="29">
        <f t="shared" si="43"/>
        <v>346099</v>
      </c>
      <c r="K254" s="29">
        <f t="shared" si="43"/>
        <v>8100</v>
      </c>
      <c r="L254" s="30"/>
    </row>
    <row r="255" spans="1:12">
      <c r="A255" s="9"/>
      <c r="C255" s="9"/>
      <c r="L255" s="44"/>
    </row>
    <row r="256" spans="1:12">
      <c r="A256" s="9" t="s">
        <v>305</v>
      </c>
      <c r="C256" s="9"/>
      <c r="D256" s="29">
        <f t="shared" ref="D256:K256" si="44">SUM(D196,D254)</f>
        <v>267711</v>
      </c>
      <c r="E256" s="29">
        <f t="shared" si="44"/>
        <v>353420</v>
      </c>
      <c r="F256" s="29">
        <f t="shared" si="44"/>
        <v>276836.46999999997</v>
      </c>
      <c r="G256" s="29">
        <f t="shared" si="44"/>
        <v>75663.87</v>
      </c>
      <c r="H256" s="29">
        <f t="shared" si="44"/>
        <v>297660</v>
      </c>
      <c r="I256" s="29">
        <f t="shared" si="44"/>
        <v>419279</v>
      </c>
      <c r="J256" s="29">
        <f t="shared" si="44"/>
        <v>373099</v>
      </c>
      <c r="K256" s="29">
        <f t="shared" si="44"/>
        <v>8100</v>
      </c>
      <c r="L256" s="30"/>
    </row>
    <row r="257" spans="1:12">
      <c r="A257" s="9"/>
      <c r="C257" s="9"/>
      <c r="L257" s="44"/>
    </row>
    <row r="258" spans="1:12" s="16" customFormat="1" ht="12.75" thickBot="1">
      <c r="A258" s="13" t="s">
        <v>306</v>
      </c>
      <c r="B258" s="8"/>
      <c r="C258" s="9"/>
      <c r="D258" s="53">
        <f t="shared" ref="D258:K258" si="45">SUM(D109,D158,D256)</f>
        <v>741764.63</v>
      </c>
      <c r="E258" s="53">
        <f t="shared" si="45"/>
        <v>853853.63</v>
      </c>
      <c r="F258" s="53">
        <f t="shared" si="45"/>
        <v>748290.56000000006</v>
      </c>
      <c r="G258" s="53">
        <f t="shared" si="45"/>
        <v>104643.41</v>
      </c>
      <c r="H258" s="53">
        <f t="shared" si="45"/>
        <v>908366.49</v>
      </c>
      <c r="I258" s="53">
        <f t="shared" si="45"/>
        <v>1209242.1200000001</v>
      </c>
      <c r="J258" s="53">
        <f t="shared" si="45"/>
        <v>1157562.1200000001</v>
      </c>
      <c r="K258" s="53">
        <f t="shared" si="45"/>
        <v>8100</v>
      </c>
      <c r="L258" s="54"/>
    </row>
    <row r="259" spans="1:12" ht="12.75" thickTop="1">
      <c r="A259" s="9"/>
      <c r="C259" s="45"/>
    </row>
    <row r="260" spans="1:12">
      <c r="A260" s="13" t="s">
        <v>217</v>
      </c>
      <c r="B260" s="14"/>
      <c r="C260" s="9"/>
    </row>
    <row r="262" spans="1:12">
      <c r="A262" s="9" t="s">
        <v>215</v>
      </c>
      <c r="C262" s="9" t="s">
        <v>159</v>
      </c>
    </row>
    <row r="263" spans="1:12">
      <c r="A263" s="12" t="s">
        <v>153</v>
      </c>
      <c r="B263" s="8">
        <v>4010</v>
      </c>
      <c r="C263" s="8" t="s">
        <v>56</v>
      </c>
      <c r="D263" s="17">
        <v>0</v>
      </c>
      <c r="E263" s="17">
        <v>37.479999999999997</v>
      </c>
      <c r="F263" s="17">
        <v>37.479999999999997</v>
      </c>
      <c r="G263" s="17">
        <v>0</v>
      </c>
      <c r="H263" s="17">
        <v>1000</v>
      </c>
      <c r="I263" s="17">
        <v>5000</v>
      </c>
      <c r="J263" s="17">
        <v>3000</v>
      </c>
      <c r="K263" s="17"/>
    </row>
    <row r="264" spans="1:12">
      <c r="A264" s="12" t="s">
        <v>154</v>
      </c>
      <c r="B264" s="8">
        <v>4013</v>
      </c>
      <c r="C264" s="8" t="s">
        <v>46</v>
      </c>
      <c r="D264" s="17">
        <v>0</v>
      </c>
      <c r="E264" s="17">
        <v>0</v>
      </c>
      <c r="F264" s="17">
        <v>0</v>
      </c>
      <c r="G264" s="17">
        <v>0</v>
      </c>
      <c r="H264" s="17">
        <v>2000</v>
      </c>
      <c r="I264" s="17">
        <v>10000</v>
      </c>
      <c r="J264" s="17">
        <v>6000</v>
      </c>
      <c r="K264" s="17"/>
    </row>
    <row r="265" spans="1:12">
      <c r="A265" s="12"/>
      <c r="B265" s="8">
        <v>4015</v>
      </c>
      <c r="C265" s="8" t="s">
        <v>111</v>
      </c>
      <c r="D265" s="17">
        <v>1000</v>
      </c>
      <c r="E265" s="17">
        <v>2075</v>
      </c>
      <c r="F265" s="17">
        <v>2074.7399999999998</v>
      </c>
      <c r="G265" s="17">
        <v>0.26</v>
      </c>
      <c r="H265" s="17">
        <v>3000</v>
      </c>
      <c r="I265" s="17">
        <v>15000</v>
      </c>
      <c r="J265" s="17">
        <v>9000</v>
      </c>
      <c r="K265" s="17"/>
    </row>
    <row r="266" spans="1:12">
      <c r="A266" s="12"/>
      <c r="B266" s="8">
        <v>4060</v>
      </c>
      <c r="C266" s="8" t="s">
        <v>32</v>
      </c>
      <c r="D266" s="17">
        <v>0</v>
      </c>
      <c r="E266" s="17">
        <v>0</v>
      </c>
      <c r="F266" s="17">
        <v>0</v>
      </c>
      <c r="G266" s="17">
        <v>0</v>
      </c>
      <c r="H266" s="17">
        <v>500</v>
      </c>
      <c r="I266" s="17">
        <v>5000</v>
      </c>
      <c r="J266" s="17">
        <v>1500</v>
      </c>
      <c r="K266" s="17"/>
    </row>
    <row r="267" spans="1:12">
      <c r="A267" s="12"/>
      <c r="B267" s="8">
        <v>5214</v>
      </c>
      <c r="C267" s="48" t="s">
        <v>196</v>
      </c>
      <c r="D267" s="17">
        <v>2000</v>
      </c>
      <c r="E267" s="17">
        <v>887.52</v>
      </c>
      <c r="F267" s="17">
        <v>0</v>
      </c>
      <c r="G267" s="17">
        <v>887.52</v>
      </c>
      <c r="H267" s="17">
        <v>3500</v>
      </c>
      <c r="I267" s="17">
        <v>15000</v>
      </c>
      <c r="J267" s="17">
        <v>10500</v>
      </c>
      <c r="K267" s="17"/>
    </row>
    <row r="268" spans="1:12">
      <c r="A268" s="9"/>
      <c r="C268" s="9" t="s">
        <v>53</v>
      </c>
      <c r="D268" s="10">
        <f t="shared" ref="D268:K268" si="46">SUM(D263:D267)</f>
        <v>3000</v>
      </c>
      <c r="E268" s="10">
        <f t="shared" si="46"/>
        <v>3000</v>
      </c>
      <c r="F268" s="10">
        <f t="shared" si="46"/>
        <v>2112.2199999999998</v>
      </c>
      <c r="G268" s="10">
        <f t="shared" si="46"/>
        <v>887.78</v>
      </c>
      <c r="H268" s="10">
        <f t="shared" si="46"/>
        <v>10000</v>
      </c>
      <c r="I268" s="10">
        <f t="shared" si="46"/>
        <v>50000</v>
      </c>
      <c r="J268" s="10">
        <f t="shared" si="46"/>
        <v>30000</v>
      </c>
      <c r="K268" s="10">
        <f t="shared" si="46"/>
        <v>0</v>
      </c>
    </row>
    <row r="270" spans="1:12" s="16" customFormat="1">
      <c r="A270" s="9" t="s">
        <v>264</v>
      </c>
      <c r="B270" s="8"/>
      <c r="C270" s="9" t="s">
        <v>267</v>
      </c>
      <c r="D270" s="10"/>
      <c r="E270" s="10"/>
      <c r="F270" s="10"/>
      <c r="G270" s="10"/>
      <c r="H270" s="10"/>
      <c r="I270" s="10"/>
      <c r="J270" s="10"/>
      <c r="K270" s="10"/>
      <c r="L270" s="11"/>
    </row>
    <row r="271" spans="1:12">
      <c r="A271" s="8" t="s">
        <v>265</v>
      </c>
      <c r="B271" s="8">
        <v>5214</v>
      </c>
      <c r="C271" s="8" t="s">
        <v>196</v>
      </c>
      <c r="D271" s="17">
        <v>0</v>
      </c>
      <c r="E271" s="17">
        <v>0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</row>
    <row r="272" spans="1:12">
      <c r="A272" s="8" t="s">
        <v>266</v>
      </c>
      <c r="C272" s="9" t="s">
        <v>53</v>
      </c>
      <c r="D272" s="10">
        <f t="shared" ref="D272:K272" si="47">SUM(D271:D271)</f>
        <v>0</v>
      </c>
      <c r="E272" s="10">
        <f t="shared" si="47"/>
        <v>0</v>
      </c>
      <c r="F272" s="10">
        <f t="shared" si="47"/>
        <v>0</v>
      </c>
      <c r="G272" s="10">
        <f t="shared" si="47"/>
        <v>0</v>
      </c>
      <c r="H272" s="10">
        <f t="shared" si="47"/>
        <v>0</v>
      </c>
      <c r="I272" s="10">
        <f t="shared" si="47"/>
        <v>0</v>
      </c>
      <c r="J272" s="10">
        <f t="shared" si="47"/>
        <v>0</v>
      </c>
      <c r="K272" s="10">
        <f t="shared" si="47"/>
        <v>0</v>
      </c>
    </row>
    <row r="274" spans="1:12" s="16" customFormat="1">
      <c r="A274" s="9" t="s">
        <v>170</v>
      </c>
      <c r="B274" s="8"/>
      <c r="C274" s="9" t="s">
        <v>95</v>
      </c>
      <c r="D274" s="10"/>
      <c r="E274" s="10"/>
      <c r="F274" s="10"/>
      <c r="G274" s="10"/>
      <c r="H274" s="10"/>
      <c r="I274" s="10"/>
      <c r="J274" s="10"/>
      <c r="K274" s="10"/>
      <c r="L274" s="11"/>
    </row>
    <row r="275" spans="1:12">
      <c r="A275" s="8" t="s">
        <v>91</v>
      </c>
      <c r="B275" s="8">
        <v>2310</v>
      </c>
      <c r="C275" s="8" t="s">
        <v>79</v>
      </c>
      <c r="D275" s="17">
        <v>2125</v>
      </c>
      <c r="E275" s="17">
        <v>2775</v>
      </c>
      <c r="F275" s="17">
        <v>2332</v>
      </c>
      <c r="G275" s="17">
        <v>443</v>
      </c>
      <c r="H275" s="17">
        <v>2125</v>
      </c>
      <c r="I275" s="17">
        <v>3320</v>
      </c>
      <c r="J275" s="17">
        <v>3320</v>
      </c>
      <c r="K275" s="17"/>
    </row>
    <row r="276" spans="1:12" s="16" customFormat="1">
      <c r="A276" s="8" t="s">
        <v>38</v>
      </c>
      <c r="B276" s="8">
        <v>3200</v>
      </c>
      <c r="C276" s="8" t="s">
        <v>198</v>
      </c>
      <c r="D276" s="17">
        <v>35</v>
      </c>
      <c r="E276" s="17">
        <v>85</v>
      </c>
      <c r="F276" s="17">
        <v>16.329999999999998</v>
      </c>
      <c r="G276" s="17">
        <v>68.67</v>
      </c>
      <c r="H276" s="17">
        <v>35</v>
      </c>
      <c r="I276" s="17">
        <v>51</v>
      </c>
      <c r="J276" s="17">
        <v>51</v>
      </c>
      <c r="K276" s="17"/>
      <c r="L276" s="11"/>
    </row>
    <row r="277" spans="1:12" s="16" customFormat="1">
      <c r="A277" s="8"/>
      <c r="B277" s="8">
        <v>4010</v>
      </c>
      <c r="C277" s="8" t="s">
        <v>56</v>
      </c>
      <c r="D277" s="17">
        <v>150</v>
      </c>
      <c r="E277" s="17">
        <v>0</v>
      </c>
      <c r="F277" s="17">
        <v>0</v>
      </c>
      <c r="G277" s="17">
        <v>0</v>
      </c>
      <c r="H277" s="17">
        <v>200</v>
      </c>
      <c r="I277" s="17">
        <v>250</v>
      </c>
      <c r="J277" s="17">
        <v>250</v>
      </c>
      <c r="K277" s="17"/>
      <c r="L277" s="11"/>
    </row>
    <row r="278" spans="1:12" s="16" customFormat="1">
      <c r="A278" s="8"/>
      <c r="B278" s="8">
        <v>4015</v>
      </c>
      <c r="C278" s="8" t="s">
        <v>111</v>
      </c>
      <c r="D278" s="17">
        <v>0</v>
      </c>
      <c r="E278" s="17">
        <v>0</v>
      </c>
      <c r="F278" s="17">
        <v>0</v>
      </c>
      <c r="G278" s="17">
        <v>0</v>
      </c>
      <c r="H278" s="17">
        <v>300</v>
      </c>
      <c r="I278" s="17">
        <v>400</v>
      </c>
      <c r="J278" s="17">
        <v>400</v>
      </c>
      <c r="K278" s="17"/>
      <c r="L278" s="11"/>
    </row>
    <row r="279" spans="1:12" s="16" customFormat="1">
      <c r="A279" s="8"/>
      <c r="B279" s="8">
        <v>4060</v>
      </c>
      <c r="C279" s="8" t="s">
        <v>32</v>
      </c>
      <c r="D279" s="17">
        <v>150</v>
      </c>
      <c r="E279" s="17">
        <v>0</v>
      </c>
      <c r="F279" s="17">
        <v>0</v>
      </c>
      <c r="G279" s="17">
        <v>0</v>
      </c>
      <c r="H279" s="17">
        <v>200</v>
      </c>
      <c r="I279" s="17">
        <v>300</v>
      </c>
      <c r="J279" s="17">
        <v>300</v>
      </c>
      <c r="K279" s="17"/>
      <c r="L279" s="11"/>
    </row>
    <row r="280" spans="1:12">
      <c r="A280" s="8" t="s">
        <v>54</v>
      </c>
      <c r="B280" s="8">
        <v>5214</v>
      </c>
      <c r="C280" s="8" t="s">
        <v>196</v>
      </c>
      <c r="D280" s="17">
        <v>3000</v>
      </c>
      <c r="E280" s="17">
        <v>2600</v>
      </c>
      <c r="F280" s="17">
        <v>2600</v>
      </c>
      <c r="G280" s="17">
        <v>0</v>
      </c>
      <c r="H280" s="17">
        <v>3000</v>
      </c>
      <c r="I280" s="17">
        <v>4500</v>
      </c>
      <c r="J280" s="17">
        <v>4500</v>
      </c>
      <c r="K280" s="17"/>
    </row>
    <row r="281" spans="1:12">
      <c r="A281" s="9"/>
      <c r="C281" s="9" t="s">
        <v>53</v>
      </c>
      <c r="D281" s="10">
        <f t="shared" ref="D281:K281" si="48">SUM(D275:D280)</f>
        <v>5460</v>
      </c>
      <c r="E281" s="10">
        <f t="shared" si="48"/>
        <v>5460</v>
      </c>
      <c r="F281" s="10">
        <f t="shared" si="48"/>
        <v>4948.33</v>
      </c>
      <c r="G281" s="10">
        <f t="shared" si="48"/>
        <v>511.67</v>
      </c>
      <c r="H281" s="10">
        <f t="shared" si="48"/>
        <v>5860</v>
      </c>
      <c r="I281" s="10">
        <f t="shared" si="48"/>
        <v>8821</v>
      </c>
      <c r="J281" s="10">
        <f t="shared" si="48"/>
        <v>8821</v>
      </c>
      <c r="K281" s="10">
        <f t="shared" si="48"/>
        <v>0</v>
      </c>
    </row>
    <row r="283" spans="1:12" s="16" customFormat="1">
      <c r="A283" s="9" t="s">
        <v>203</v>
      </c>
      <c r="B283" s="8"/>
      <c r="C283" s="9" t="s">
        <v>204</v>
      </c>
      <c r="D283" s="10"/>
      <c r="E283" s="10"/>
      <c r="F283" s="10"/>
      <c r="G283" s="10"/>
      <c r="H283" s="10"/>
      <c r="I283" s="10"/>
      <c r="J283" s="10"/>
      <c r="K283" s="10"/>
      <c r="L283" s="11"/>
    </row>
    <row r="284" spans="1:12">
      <c r="B284" s="8">
        <v>4010</v>
      </c>
      <c r="C284" s="8" t="s">
        <v>56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</row>
    <row r="285" spans="1:12">
      <c r="B285" s="8">
        <v>4015</v>
      </c>
      <c r="C285" s="8" t="s">
        <v>111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</row>
    <row r="286" spans="1:12">
      <c r="B286" s="8">
        <v>4060</v>
      </c>
      <c r="C286" s="8" t="s">
        <v>32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</row>
    <row r="287" spans="1:12">
      <c r="B287" s="8">
        <v>5510</v>
      </c>
      <c r="C287" s="8" t="s">
        <v>162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2" s="16" customFormat="1">
      <c r="B288" s="9"/>
      <c r="C288" s="9" t="s">
        <v>53</v>
      </c>
      <c r="D288" s="10">
        <f t="shared" ref="D288:K288" si="49">SUM(D284:D287)</f>
        <v>0</v>
      </c>
      <c r="E288" s="10">
        <f t="shared" si="49"/>
        <v>0</v>
      </c>
      <c r="F288" s="10">
        <f t="shared" si="49"/>
        <v>0</v>
      </c>
      <c r="G288" s="10">
        <f t="shared" si="49"/>
        <v>0</v>
      </c>
      <c r="H288" s="10">
        <f t="shared" si="49"/>
        <v>0</v>
      </c>
      <c r="I288" s="10">
        <f t="shared" si="49"/>
        <v>0</v>
      </c>
      <c r="J288" s="10">
        <f t="shared" si="49"/>
        <v>0</v>
      </c>
      <c r="K288" s="10">
        <f t="shared" si="49"/>
        <v>0</v>
      </c>
      <c r="L288" s="49"/>
    </row>
    <row r="289" spans="1:12">
      <c r="C289" s="9"/>
    </row>
    <row r="290" spans="1:12">
      <c r="A290" s="9" t="s">
        <v>135</v>
      </c>
      <c r="C290" s="9" t="s">
        <v>244</v>
      </c>
    </row>
    <row r="291" spans="1:12">
      <c r="A291" s="12"/>
      <c r="B291" s="8">
        <v>2310</v>
      </c>
      <c r="C291" s="8" t="s">
        <v>79</v>
      </c>
      <c r="D291" s="17">
        <v>7000</v>
      </c>
      <c r="E291" s="17">
        <v>7000</v>
      </c>
      <c r="F291" s="17">
        <v>0</v>
      </c>
      <c r="G291" s="17">
        <v>7000</v>
      </c>
      <c r="H291" s="17">
        <v>0</v>
      </c>
      <c r="I291" s="17">
        <v>0</v>
      </c>
      <c r="J291" s="17">
        <v>0</v>
      </c>
      <c r="K291" s="17">
        <v>0</v>
      </c>
    </row>
    <row r="292" spans="1:12">
      <c r="A292" s="12"/>
      <c r="B292" s="8">
        <v>3200</v>
      </c>
      <c r="C292" s="8" t="s">
        <v>198</v>
      </c>
      <c r="D292" s="17">
        <v>110</v>
      </c>
      <c r="E292" s="17">
        <v>110</v>
      </c>
      <c r="F292" s="17">
        <v>0</v>
      </c>
      <c r="G292" s="17">
        <v>110</v>
      </c>
      <c r="H292" s="17">
        <v>0</v>
      </c>
      <c r="I292" s="17">
        <v>0</v>
      </c>
      <c r="J292" s="17">
        <v>0</v>
      </c>
      <c r="K292" s="17">
        <v>0</v>
      </c>
    </row>
    <row r="293" spans="1:12">
      <c r="B293" s="8">
        <v>4010</v>
      </c>
      <c r="C293" s="8" t="s">
        <v>56</v>
      </c>
      <c r="D293" s="17">
        <v>200</v>
      </c>
      <c r="E293" s="17">
        <v>200</v>
      </c>
      <c r="F293" s="17">
        <v>0</v>
      </c>
      <c r="G293" s="17">
        <v>200</v>
      </c>
      <c r="H293" s="17">
        <v>0</v>
      </c>
      <c r="I293" s="17">
        <v>0</v>
      </c>
      <c r="J293" s="17">
        <v>0</v>
      </c>
      <c r="K293" s="17">
        <v>0</v>
      </c>
    </row>
    <row r="294" spans="1:12">
      <c r="B294" s="8">
        <v>4015</v>
      </c>
      <c r="C294" s="8" t="s">
        <v>111</v>
      </c>
      <c r="D294" s="17">
        <v>1000</v>
      </c>
      <c r="E294" s="17">
        <v>1000</v>
      </c>
      <c r="F294" s="17">
        <v>207.34</v>
      </c>
      <c r="G294" s="17">
        <v>792.66</v>
      </c>
      <c r="H294" s="17">
        <v>0</v>
      </c>
      <c r="I294" s="17">
        <v>0</v>
      </c>
      <c r="J294" s="17">
        <v>0</v>
      </c>
      <c r="K294" s="17">
        <v>0</v>
      </c>
    </row>
    <row r="295" spans="1:12">
      <c r="B295" s="8">
        <v>5214</v>
      </c>
      <c r="C295" s="8" t="s">
        <v>196</v>
      </c>
      <c r="D295" s="17">
        <v>3000</v>
      </c>
      <c r="E295" s="17">
        <v>3000</v>
      </c>
      <c r="F295" s="17">
        <v>1000</v>
      </c>
      <c r="G295" s="17">
        <v>2000</v>
      </c>
      <c r="H295" s="17">
        <v>0</v>
      </c>
      <c r="I295" s="17">
        <v>0</v>
      </c>
      <c r="J295" s="17">
        <v>0</v>
      </c>
      <c r="K295" s="17">
        <v>0</v>
      </c>
    </row>
    <row r="296" spans="1:12">
      <c r="A296" s="9"/>
      <c r="C296" s="9" t="s">
        <v>53</v>
      </c>
      <c r="D296" s="10">
        <f t="shared" ref="D296:I296" si="50">SUM(D291:D295)</f>
        <v>11310</v>
      </c>
      <c r="E296" s="10">
        <f t="shared" si="50"/>
        <v>11310</v>
      </c>
      <c r="F296" s="10">
        <f t="shared" si="50"/>
        <v>1207.3399999999999</v>
      </c>
      <c r="G296" s="10">
        <f t="shared" si="50"/>
        <v>10102.66</v>
      </c>
      <c r="H296" s="10">
        <f t="shared" si="50"/>
        <v>0</v>
      </c>
      <c r="I296" s="10">
        <f t="shared" si="50"/>
        <v>0</v>
      </c>
      <c r="J296" s="10">
        <f t="shared" ref="J296:K296" si="51">SUM(J291:J295)</f>
        <v>0</v>
      </c>
      <c r="K296" s="10">
        <f t="shared" si="51"/>
        <v>0</v>
      </c>
    </row>
    <row r="298" spans="1:12" s="16" customFormat="1">
      <c r="A298" s="9" t="s">
        <v>257</v>
      </c>
      <c r="B298" s="8"/>
      <c r="C298" s="9" t="s">
        <v>248</v>
      </c>
      <c r="D298" s="10"/>
      <c r="E298" s="10"/>
      <c r="F298" s="10"/>
      <c r="G298" s="10"/>
      <c r="H298" s="10"/>
      <c r="I298" s="10"/>
      <c r="J298" s="10"/>
      <c r="K298" s="10"/>
      <c r="L298" s="11"/>
    </row>
    <row r="299" spans="1:12">
      <c r="A299" s="8" t="s">
        <v>249</v>
      </c>
      <c r="B299" s="8">
        <v>2310</v>
      </c>
      <c r="C299" s="8" t="s">
        <v>79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>
        <v>34336</v>
      </c>
      <c r="J299" s="17">
        <v>0</v>
      </c>
      <c r="K299" s="17"/>
    </row>
    <row r="300" spans="1:12">
      <c r="A300" s="8" t="s">
        <v>250</v>
      </c>
      <c r="B300" s="8">
        <v>3200</v>
      </c>
      <c r="C300" s="8" t="s">
        <v>198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>
        <v>522</v>
      </c>
      <c r="J300" s="17">
        <v>0</v>
      </c>
      <c r="K300" s="17"/>
    </row>
    <row r="301" spans="1:12">
      <c r="B301" s="8">
        <v>4010</v>
      </c>
      <c r="C301" s="48" t="s">
        <v>56</v>
      </c>
      <c r="D301" s="17">
        <v>0</v>
      </c>
      <c r="E301" s="17">
        <v>600</v>
      </c>
      <c r="F301" s="17">
        <v>361.8</v>
      </c>
      <c r="G301" s="17">
        <v>238.2</v>
      </c>
      <c r="H301" s="17">
        <v>0</v>
      </c>
      <c r="I301" s="17">
        <v>0</v>
      </c>
      <c r="J301" s="17">
        <v>0</v>
      </c>
      <c r="K301" s="17"/>
    </row>
    <row r="302" spans="1:12">
      <c r="B302" s="8">
        <v>4015</v>
      </c>
      <c r="C302" s="48" t="s">
        <v>111</v>
      </c>
      <c r="D302" s="17">
        <v>0</v>
      </c>
      <c r="E302" s="17">
        <v>0</v>
      </c>
      <c r="F302" s="17">
        <v>0</v>
      </c>
      <c r="G302" s="17">
        <v>0</v>
      </c>
      <c r="H302" s="17">
        <v>0</v>
      </c>
      <c r="I302" s="17">
        <v>1000</v>
      </c>
      <c r="J302" s="17">
        <v>1000</v>
      </c>
      <c r="K302" s="17"/>
    </row>
    <row r="303" spans="1:12">
      <c r="B303" s="8">
        <v>4060</v>
      </c>
      <c r="C303" s="48" t="s">
        <v>32</v>
      </c>
      <c r="D303" s="17">
        <v>0</v>
      </c>
      <c r="E303" s="17">
        <v>0</v>
      </c>
      <c r="F303" s="17">
        <v>0</v>
      </c>
      <c r="G303" s="17">
        <v>0</v>
      </c>
      <c r="H303" s="17">
        <v>0</v>
      </c>
      <c r="I303" s="17">
        <v>500</v>
      </c>
      <c r="J303" s="17">
        <v>0</v>
      </c>
      <c r="K303" s="17"/>
    </row>
    <row r="304" spans="1:12">
      <c r="B304" s="8">
        <v>6420</v>
      </c>
      <c r="C304" s="8" t="s">
        <v>55</v>
      </c>
      <c r="D304" s="17">
        <v>600</v>
      </c>
      <c r="E304" s="17">
        <v>0</v>
      </c>
      <c r="F304" s="17">
        <v>0</v>
      </c>
      <c r="G304" s="17">
        <v>0</v>
      </c>
      <c r="H304" s="17">
        <v>0</v>
      </c>
      <c r="I304" s="17">
        <v>0</v>
      </c>
      <c r="J304" s="17">
        <v>0</v>
      </c>
      <c r="K304" s="17"/>
    </row>
    <row r="305" spans="1:12" s="16" customFormat="1">
      <c r="A305" s="9"/>
      <c r="B305" s="9"/>
      <c r="C305" s="9" t="s">
        <v>53</v>
      </c>
      <c r="D305" s="10">
        <f t="shared" ref="D305:K305" si="52">SUM(D299:D304)</f>
        <v>600</v>
      </c>
      <c r="E305" s="10">
        <f t="shared" si="52"/>
        <v>600</v>
      </c>
      <c r="F305" s="10">
        <f t="shared" si="52"/>
        <v>361.8</v>
      </c>
      <c r="G305" s="10">
        <f t="shared" si="52"/>
        <v>238.2</v>
      </c>
      <c r="H305" s="10">
        <f t="shared" si="52"/>
        <v>0</v>
      </c>
      <c r="I305" s="10">
        <f t="shared" si="52"/>
        <v>36358</v>
      </c>
      <c r="J305" s="10">
        <f t="shared" si="52"/>
        <v>1000</v>
      </c>
      <c r="K305" s="10">
        <f t="shared" si="52"/>
        <v>0</v>
      </c>
      <c r="L305" s="49"/>
    </row>
    <row r="306" spans="1:12">
      <c r="D306" s="17"/>
      <c r="E306" s="17"/>
      <c r="F306" s="17"/>
      <c r="G306" s="17"/>
      <c r="H306" s="17"/>
      <c r="I306" s="17"/>
      <c r="J306" s="17"/>
      <c r="K306" s="17"/>
    </row>
    <row r="307" spans="1:12" s="16" customFormat="1">
      <c r="A307" s="9" t="s">
        <v>136</v>
      </c>
      <c r="B307" s="8"/>
      <c r="C307" s="9" t="s">
        <v>216</v>
      </c>
      <c r="D307" s="10"/>
      <c r="E307" s="10"/>
      <c r="F307" s="10"/>
      <c r="G307" s="10"/>
      <c r="H307" s="10"/>
      <c r="I307" s="10"/>
      <c r="J307" s="10"/>
      <c r="K307" s="10"/>
      <c r="L307" s="11" t="s">
        <v>218</v>
      </c>
    </row>
    <row r="308" spans="1:12">
      <c r="A308" s="12" t="s">
        <v>268</v>
      </c>
      <c r="B308" s="8">
        <v>2310</v>
      </c>
      <c r="C308" s="8" t="s">
        <v>79</v>
      </c>
      <c r="D308" s="17">
        <v>6500</v>
      </c>
      <c r="E308" s="17">
        <v>0</v>
      </c>
      <c r="F308" s="17">
        <v>0</v>
      </c>
      <c r="G308" s="17">
        <v>0</v>
      </c>
      <c r="H308" s="17">
        <v>5100</v>
      </c>
      <c r="I308" s="17">
        <v>19047</v>
      </c>
      <c r="J308" s="17">
        <v>5000</v>
      </c>
      <c r="K308" s="17"/>
    </row>
    <row r="309" spans="1:12" s="16" customFormat="1">
      <c r="A309" s="12" t="s">
        <v>269</v>
      </c>
      <c r="B309" s="8">
        <v>3200</v>
      </c>
      <c r="C309" s="8" t="s">
        <v>198</v>
      </c>
      <c r="D309" s="17">
        <v>100</v>
      </c>
      <c r="E309" s="17">
        <v>0</v>
      </c>
      <c r="F309" s="17">
        <v>0</v>
      </c>
      <c r="G309" s="17">
        <v>0</v>
      </c>
      <c r="H309" s="17">
        <v>80</v>
      </c>
      <c r="I309" s="17">
        <v>290</v>
      </c>
      <c r="J309" s="17">
        <v>80</v>
      </c>
      <c r="K309" s="17"/>
      <c r="L309" s="11"/>
    </row>
    <row r="310" spans="1:12" s="16" customFormat="1">
      <c r="A310" s="8"/>
      <c r="B310" s="8">
        <v>4010</v>
      </c>
      <c r="C310" s="8" t="s">
        <v>56</v>
      </c>
      <c r="D310" s="17">
        <v>500</v>
      </c>
      <c r="E310" s="17">
        <v>380</v>
      </c>
      <c r="F310" s="17">
        <v>0</v>
      </c>
      <c r="G310" s="17">
        <v>380</v>
      </c>
      <c r="H310" s="17">
        <v>200</v>
      </c>
      <c r="I310" s="17">
        <v>1000</v>
      </c>
      <c r="J310" s="17">
        <v>500</v>
      </c>
      <c r="K310" s="17"/>
      <c r="L310" s="11" t="s">
        <v>343</v>
      </c>
    </row>
    <row r="311" spans="1:12" s="16" customFormat="1">
      <c r="A311" s="8"/>
      <c r="B311" s="8">
        <v>4013</v>
      </c>
      <c r="C311" s="8" t="s">
        <v>46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1000</v>
      </c>
      <c r="J311" s="17">
        <v>0</v>
      </c>
      <c r="K311" s="17"/>
      <c r="L311" s="11"/>
    </row>
    <row r="312" spans="1:12" s="16" customFormat="1">
      <c r="A312" s="8"/>
      <c r="B312" s="8">
        <v>4015</v>
      </c>
      <c r="C312" s="8" t="s">
        <v>111</v>
      </c>
      <c r="D312" s="17">
        <v>4000</v>
      </c>
      <c r="E312" s="17">
        <v>10600</v>
      </c>
      <c r="F312" s="17">
        <v>3979.57</v>
      </c>
      <c r="G312" s="17">
        <v>6620.43</v>
      </c>
      <c r="H312" s="17">
        <v>4000</v>
      </c>
      <c r="I312" s="17">
        <v>28000</v>
      </c>
      <c r="J312" s="17">
        <v>10000</v>
      </c>
      <c r="K312" s="17"/>
      <c r="L312" s="11"/>
    </row>
    <row r="313" spans="1:12" s="16" customFormat="1">
      <c r="A313" s="8"/>
      <c r="B313" s="8">
        <v>4060</v>
      </c>
      <c r="C313" s="8" t="s">
        <v>32</v>
      </c>
      <c r="D313" s="17">
        <v>0</v>
      </c>
      <c r="E313" s="17">
        <v>120</v>
      </c>
      <c r="F313" s="17">
        <v>118.5</v>
      </c>
      <c r="G313" s="17">
        <v>1.5</v>
      </c>
      <c r="H313" s="17">
        <v>300</v>
      </c>
      <c r="I313" s="17">
        <v>1500</v>
      </c>
      <c r="J313" s="17">
        <v>500</v>
      </c>
      <c r="K313" s="17"/>
      <c r="L313" s="11"/>
    </row>
    <row r="314" spans="1:12">
      <c r="A314" s="8" t="s">
        <v>54</v>
      </c>
      <c r="B314" s="8">
        <v>5214</v>
      </c>
      <c r="C314" s="8" t="s">
        <v>196</v>
      </c>
      <c r="D314" s="17">
        <v>7000</v>
      </c>
      <c r="E314" s="17">
        <v>7000</v>
      </c>
      <c r="F314" s="17">
        <v>5555</v>
      </c>
      <c r="G314" s="17">
        <v>1445</v>
      </c>
      <c r="H314" s="17">
        <v>5000</v>
      </c>
      <c r="I314" s="17">
        <v>48000</v>
      </c>
      <c r="J314" s="17">
        <v>10000</v>
      </c>
      <c r="K314" s="17"/>
    </row>
    <row r="315" spans="1:12">
      <c r="B315" s="8">
        <v>5510</v>
      </c>
      <c r="C315" s="8" t="s">
        <v>162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29000</v>
      </c>
      <c r="J315" s="17">
        <v>0</v>
      </c>
      <c r="K315" s="17"/>
    </row>
    <row r="316" spans="1:12">
      <c r="A316" s="9"/>
      <c r="C316" s="9" t="s">
        <v>53</v>
      </c>
      <c r="D316" s="10">
        <f>SUM(D308:D315)</f>
        <v>18100</v>
      </c>
      <c r="E316" s="10">
        <f>SUM(E308:E315)</f>
        <v>18100</v>
      </c>
      <c r="F316" s="10">
        <f>SUM(F308:F315)</f>
        <v>9653.07</v>
      </c>
      <c r="G316" s="10">
        <f>SUM(G308:G315)</f>
        <v>8446.93</v>
      </c>
      <c r="H316" s="10">
        <f>SUM(H308:H315)</f>
        <v>14680</v>
      </c>
      <c r="I316" s="10">
        <f t="shared" ref="I316:K316" si="53">SUM(I308:I315)</f>
        <v>127837</v>
      </c>
      <c r="J316" s="10">
        <f t="shared" si="53"/>
        <v>26080</v>
      </c>
      <c r="K316" s="10">
        <f t="shared" si="53"/>
        <v>0</v>
      </c>
    </row>
    <row r="318" spans="1:12">
      <c r="A318" s="9" t="s">
        <v>137</v>
      </c>
      <c r="C318" s="9" t="s">
        <v>104</v>
      </c>
    </row>
    <row r="319" spans="1:12">
      <c r="A319" s="12" t="s">
        <v>173</v>
      </c>
      <c r="B319" s="8">
        <v>2310</v>
      </c>
      <c r="C319" s="8" t="s">
        <v>79</v>
      </c>
      <c r="D319" s="17">
        <v>21120</v>
      </c>
      <c r="E319" s="17">
        <v>21120</v>
      </c>
      <c r="F319" s="17">
        <v>21111.200000000001</v>
      </c>
      <c r="G319" s="17">
        <v>8.8000000000000007</v>
      </c>
      <c r="H319" s="17">
        <v>17000</v>
      </c>
      <c r="I319" s="17">
        <v>26655</v>
      </c>
      <c r="J319" s="17">
        <v>20000</v>
      </c>
      <c r="K319" s="17"/>
    </row>
    <row r="320" spans="1:12">
      <c r="A320" s="12" t="s">
        <v>174</v>
      </c>
      <c r="B320" s="8">
        <v>3200</v>
      </c>
      <c r="C320" s="8" t="s">
        <v>198</v>
      </c>
      <c r="D320" s="17">
        <v>325</v>
      </c>
      <c r="E320" s="17">
        <v>325</v>
      </c>
      <c r="F320" s="17">
        <v>195.89</v>
      </c>
      <c r="G320" s="17">
        <v>129.11000000000001</v>
      </c>
      <c r="H320" s="17">
        <v>260</v>
      </c>
      <c r="I320" s="17">
        <v>406</v>
      </c>
      <c r="J320" s="17">
        <v>304</v>
      </c>
      <c r="K320" s="17"/>
    </row>
    <row r="321" spans="1:12">
      <c r="A321" s="12"/>
      <c r="B321" s="8">
        <v>4060</v>
      </c>
      <c r="C321" s="8" t="s">
        <v>32</v>
      </c>
      <c r="D321" s="17">
        <v>0</v>
      </c>
      <c r="E321" s="17">
        <v>0</v>
      </c>
      <c r="F321" s="17">
        <v>0</v>
      </c>
      <c r="G321" s="17">
        <v>0</v>
      </c>
      <c r="H321" s="17">
        <v>0</v>
      </c>
      <c r="I321" s="17">
        <v>300</v>
      </c>
      <c r="J321" s="17">
        <v>0</v>
      </c>
      <c r="K321" s="17"/>
    </row>
    <row r="322" spans="1:12">
      <c r="A322" s="12"/>
      <c r="B322" s="8">
        <v>5214</v>
      </c>
      <c r="C322" s="8" t="s">
        <v>196</v>
      </c>
      <c r="D322" s="17">
        <v>1100</v>
      </c>
      <c r="E322" s="17">
        <v>1100</v>
      </c>
      <c r="F322" s="17">
        <v>1100</v>
      </c>
      <c r="G322" s="17">
        <v>0</v>
      </c>
      <c r="H322" s="17">
        <v>0</v>
      </c>
      <c r="I322" s="17">
        <v>1250</v>
      </c>
      <c r="J322" s="17">
        <v>0</v>
      </c>
      <c r="K322" s="17"/>
    </row>
    <row r="323" spans="1:12">
      <c r="A323" s="12"/>
      <c r="B323" s="8">
        <v>5510</v>
      </c>
      <c r="C323" s="8" t="s">
        <v>162</v>
      </c>
      <c r="D323" s="17">
        <v>0</v>
      </c>
      <c r="E323" s="17">
        <v>2415</v>
      </c>
      <c r="F323" s="17">
        <v>2255.54</v>
      </c>
      <c r="G323" s="17">
        <v>159.46</v>
      </c>
      <c r="H323" s="17">
        <v>0</v>
      </c>
      <c r="I323" s="17">
        <v>3000</v>
      </c>
      <c r="J323" s="17">
        <v>0</v>
      </c>
      <c r="K323" s="17"/>
    </row>
    <row r="324" spans="1:12">
      <c r="A324" s="9"/>
      <c r="C324" s="9" t="s">
        <v>53</v>
      </c>
      <c r="D324" s="10">
        <f t="shared" ref="D324:I324" si="54">SUM(D319:D323)</f>
        <v>22545</v>
      </c>
      <c r="E324" s="10">
        <f t="shared" si="54"/>
        <v>24960</v>
      </c>
      <c r="F324" s="10">
        <f t="shared" si="54"/>
        <v>24662.63</v>
      </c>
      <c r="G324" s="10">
        <f t="shared" si="54"/>
        <v>297.37</v>
      </c>
      <c r="H324" s="10">
        <f t="shared" si="54"/>
        <v>17260</v>
      </c>
      <c r="I324" s="10">
        <f t="shared" si="54"/>
        <v>31611</v>
      </c>
      <c r="J324" s="10">
        <f t="shared" ref="J324:K324" si="55">SUM(J319:J323)</f>
        <v>20304</v>
      </c>
      <c r="K324" s="10">
        <f t="shared" si="55"/>
        <v>0</v>
      </c>
    </row>
    <row r="326" spans="1:12">
      <c r="A326" s="9" t="s">
        <v>330</v>
      </c>
      <c r="C326" s="9" t="s">
        <v>332</v>
      </c>
    </row>
    <row r="327" spans="1:12">
      <c r="A327" s="12" t="s">
        <v>331</v>
      </c>
      <c r="B327" s="8">
        <v>4010</v>
      </c>
      <c r="C327" s="8" t="s">
        <v>56</v>
      </c>
      <c r="D327" s="17">
        <v>0</v>
      </c>
      <c r="E327" s="17">
        <v>0</v>
      </c>
      <c r="F327" s="17">
        <v>0</v>
      </c>
      <c r="G327" s="17">
        <v>0</v>
      </c>
      <c r="H327" s="17">
        <v>0</v>
      </c>
      <c r="I327" s="17">
        <v>1000</v>
      </c>
      <c r="J327" s="17">
        <v>1000</v>
      </c>
      <c r="K327" s="17"/>
    </row>
    <row r="328" spans="1:12">
      <c r="A328" s="12" t="s">
        <v>154</v>
      </c>
      <c r="B328" s="8">
        <v>4013</v>
      </c>
      <c r="C328" s="8" t="s">
        <v>46</v>
      </c>
      <c r="D328" s="17">
        <v>0</v>
      </c>
      <c r="E328" s="17">
        <v>0</v>
      </c>
      <c r="F328" s="17">
        <v>0</v>
      </c>
      <c r="G328" s="17">
        <v>0</v>
      </c>
      <c r="H328" s="17">
        <v>0</v>
      </c>
      <c r="I328" s="17">
        <v>2300</v>
      </c>
      <c r="J328" s="17">
        <v>2300</v>
      </c>
      <c r="K328" s="17"/>
    </row>
    <row r="329" spans="1:12">
      <c r="A329" s="12"/>
      <c r="B329" s="8">
        <v>4015</v>
      </c>
      <c r="C329" s="8" t="s">
        <v>111</v>
      </c>
      <c r="D329" s="17">
        <v>0</v>
      </c>
      <c r="E329" s="17">
        <v>0</v>
      </c>
      <c r="F329" s="17">
        <v>0</v>
      </c>
      <c r="G329" s="17">
        <v>0</v>
      </c>
      <c r="H329" s="17">
        <v>0</v>
      </c>
      <c r="I329" s="17">
        <v>8000</v>
      </c>
      <c r="J329" s="17">
        <v>8000</v>
      </c>
      <c r="K329" s="17"/>
    </row>
    <row r="330" spans="1:12">
      <c r="A330" s="12"/>
      <c r="B330" s="8">
        <v>5214</v>
      </c>
      <c r="C330" s="8" t="s">
        <v>196</v>
      </c>
      <c r="D330" s="17">
        <v>0</v>
      </c>
      <c r="E330" s="17">
        <v>0</v>
      </c>
      <c r="F330" s="17">
        <v>0</v>
      </c>
      <c r="G330" s="17">
        <v>0</v>
      </c>
      <c r="H330" s="17">
        <v>0</v>
      </c>
      <c r="I330" s="17">
        <v>3700</v>
      </c>
      <c r="J330" s="17">
        <v>3700</v>
      </c>
      <c r="K330" s="17"/>
    </row>
    <row r="331" spans="1:12">
      <c r="A331" s="9"/>
      <c r="C331" s="9" t="s">
        <v>53</v>
      </c>
      <c r="D331" s="10">
        <f t="shared" ref="D331:I331" si="56">SUM(D327:D330)</f>
        <v>0</v>
      </c>
      <c r="E331" s="10">
        <f t="shared" si="56"/>
        <v>0</v>
      </c>
      <c r="F331" s="10">
        <f t="shared" si="56"/>
        <v>0</v>
      </c>
      <c r="G331" s="10">
        <f t="shared" si="56"/>
        <v>0</v>
      </c>
      <c r="H331" s="10">
        <f t="shared" si="56"/>
        <v>0</v>
      </c>
      <c r="I331" s="10">
        <f t="shared" si="56"/>
        <v>15000</v>
      </c>
      <c r="J331" s="10">
        <f t="shared" ref="J331:K331" si="57">SUM(J327:J330)</f>
        <v>15000</v>
      </c>
      <c r="K331" s="10">
        <f t="shared" si="57"/>
        <v>0</v>
      </c>
    </row>
    <row r="332" spans="1:12">
      <c r="C332" s="8" t="s">
        <v>333</v>
      </c>
      <c r="D332" s="17"/>
      <c r="E332" s="17"/>
      <c r="F332" s="17"/>
      <c r="G332" s="17"/>
      <c r="H332" s="17"/>
      <c r="I332" s="17"/>
      <c r="J332" s="17"/>
      <c r="K332" s="17"/>
    </row>
    <row r="334" spans="1:12" s="38" customFormat="1">
      <c r="A334" s="9" t="s">
        <v>138</v>
      </c>
      <c r="B334" s="8"/>
      <c r="C334" s="9" t="s">
        <v>43</v>
      </c>
      <c r="D334" s="50"/>
      <c r="E334" s="50"/>
      <c r="F334" s="50"/>
      <c r="G334" s="50"/>
      <c r="H334" s="50"/>
      <c r="I334" s="50"/>
      <c r="J334" s="50"/>
      <c r="K334" s="50"/>
      <c r="L334" s="11"/>
    </row>
    <row r="335" spans="1:12" s="51" customFormat="1">
      <c r="A335" s="8" t="s">
        <v>337</v>
      </c>
      <c r="B335" s="8">
        <v>2310</v>
      </c>
      <c r="C335" s="8" t="s">
        <v>79</v>
      </c>
      <c r="D335" s="25">
        <v>2500</v>
      </c>
      <c r="E335" s="25">
        <v>2505.1799999999998</v>
      </c>
      <c r="F335" s="25">
        <v>2505.1799999999998</v>
      </c>
      <c r="G335" s="25">
        <v>0</v>
      </c>
      <c r="H335" s="25">
        <v>0</v>
      </c>
      <c r="I335" s="25">
        <v>5700</v>
      </c>
      <c r="J335" s="25">
        <v>5700</v>
      </c>
      <c r="K335" s="25"/>
      <c r="L335" s="11"/>
    </row>
    <row r="336" spans="1:12" s="51" customFormat="1">
      <c r="A336" s="8" t="s">
        <v>338</v>
      </c>
      <c r="B336" s="8">
        <v>3200</v>
      </c>
      <c r="C336" s="8" t="s">
        <v>198</v>
      </c>
      <c r="D336" s="25">
        <v>55</v>
      </c>
      <c r="E336" s="25">
        <v>49.82</v>
      </c>
      <c r="F336" s="25">
        <v>17.53</v>
      </c>
      <c r="G336" s="25">
        <v>32.29</v>
      </c>
      <c r="H336" s="25">
        <v>0</v>
      </c>
      <c r="I336" s="25">
        <v>87</v>
      </c>
      <c r="J336" s="25">
        <v>87</v>
      </c>
      <c r="K336" s="25"/>
      <c r="L336" s="11"/>
    </row>
    <row r="337" spans="1:12" s="51" customFormat="1">
      <c r="A337" s="8"/>
      <c r="B337" s="8">
        <v>4060</v>
      </c>
      <c r="C337" s="8" t="s">
        <v>32</v>
      </c>
      <c r="D337" s="25">
        <v>0</v>
      </c>
      <c r="E337" s="25">
        <v>0</v>
      </c>
      <c r="F337" s="25">
        <v>0</v>
      </c>
      <c r="G337" s="25">
        <v>0</v>
      </c>
      <c r="H337" s="25">
        <v>0</v>
      </c>
      <c r="I337" s="25">
        <v>500</v>
      </c>
      <c r="J337" s="25">
        <v>0</v>
      </c>
      <c r="K337" s="25"/>
      <c r="L337" s="11"/>
    </row>
    <row r="338" spans="1:12" s="51" customFormat="1">
      <c r="B338" s="8">
        <v>5214</v>
      </c>
      <c r="C338" s="8" t="s">
        <v>196</v>
      </c>
      <c r="D338" s="25">
        <v>200</v>
      </c>
      <c r="E338" s="25">
        <v>200</v>
      </c>
      <c r="F338" s="25">
        <v>0</v>
      </c>
      <c r="G338" s="25">
        <v>200</v>
      </c>
      <c r="H338" s="25">
        <v>0</v>
      </c>
      <c r="I338" s="25">
        <v>0</v>
      </c>
      <c r="J338" s="25">
        <v>0</v>
      </c>
      <c r="K338" s="25"/>
      <c r="L338" s="11"/>
    </row>
    <row r="339" spans="1:12" s="51" customFormat="1">
      <c r="B339" s="8">
        <v>5510</v>
      </c>
      <c r="C339" s="8" t="s">
        <v>162</v>
      </c>
      <c r="D339" s="25">
        <v>0</v>
      </c>
      <c r="E339" s="25">
        <v>0</v>
      </c>
      <c r="F339" s="25">
        <v>0</v>
      </c>
      <c r="G339" s="25">
        <v>0</v>
      </c>
      <c r="H339" s="25">
        <v>0</v>
      </c>
      <c r="I339" s="25">
        <v>1000</v>
      </c>
      <c r="J339" s="25">
        <v>0</v>
      </c>
      <c r="K339" s="25"/>
      <c r="L339" s="11"/>
    </row>
    <row r="340" spans="1:12" s="16" customFormat="1">
      <c r="A340" s="8"/>
      <c r="B340" s="9"/>
      <c r="C340" s="9" t="s">
        <v>53</v>
      </c>
      <c r="D340" s="31">
        <f>SUM(D335:D339)</f>
        <v>2755</v>
      </c>
      <c r="E340" s="31">
        <f t="shared" ref="E340:K340" si="58">SUM(E335:E339)</f>
        <v>2755</v>
      </c>
      <c r="F340" s="31">
        <f t="shared" si="58"/>
        <v>2522.71</v>
      </c>
      <c r="G340" s="31">
        <f t="shared" si="58"/>
        <v>232.29</v>
      </c>
      <c r="H340" s="31">
        <f t="shared" si="58"/>
        <v>0</v>
      </c>
      <c r="I340" s="31">
        <f t="shared" si="58"/>
        <v>7287</v>
      </c>
      <c r="J340" s="31">
        <f t="shared" si="58"/>
        <v>5787</v>
      </c>
      <c r="K340" s="31">
        <f t="shared" si="58"/>
        <v>0</v>
      </c>
      <c r="L340" s="11"/>
    </row>
    <row r="341" spans="1:12">
      <c r="C341" s="9"/>
    </row>
    <row r="342" spans="1:12" s="16" customFormat="1">
      <c r="A342" s="9" t="s">
        <v>246</v>
      </c>
      <c r="B342" s="8"/>
      <c r="C342" s="9" t="s">
        <v>194</v>
      </c>
      <c r="D342" s="10"/>
      <c r="E342" s="10"/>
      <c r="F342" s="10"/>
      <c r="G342" s="10"/>
      <c r="H342" s="10"/>
      <c r="I342" s="10"/>
      <c r="J342" s="10"/>
      <c r="K342" s="10"/>
      <c r="L342" s="11"/>
    </row>
    <row r="343" spans="1:12">
      <c r="A343" s="8" t="s">
        <v>192</v>
      </c>
      <c r="B343" s="8">
        <v>2310</v>
      </c>
      <c r="C343" s="8" t="s">
        <v>79</v>
      </c>
      <c r="D343" s="17">
        <v>6100</v>
      </c>
      <c r="E343" s="17">
        <v>6100</v>
      </c>
      <c r="F343" s="17">
        <v>5694.46</v>
      </c>
      <c r="G343" s="17">
        <v>405.54</v>
      </c>
      <c r="H343" s="17">
        <v>6100</v>
      </c>
      <c r="I343" s="17">
        <v>15764</v>
      </c>
      <c r="J343" s="17">
        <v>10000</v>
      </c>
      <c r="K343" s="17"/>
    </row>
    <row r="344" spans="1:12">
      <c r="A344" s="8" t="s">
        <v>193</v>
      </c>
      <c r="B344" s="8">
        <v>3200</v>
      </c>
      <c r="C344" s="8" t="s">
        <v>198</v>
      </c>
      <c r="D344" s="17">
        <v>100</v>
      </c>
      <c r="E344" s="17">
        <v>100</v>
      </c>
      <c r="F344" s="17">
        <v>39.869999999999997</v>
      </c>
      <c r="G344" s="17">
        <v>60.13</v>
      </c>
      <c r="H344" s="17">
        <v>100</v>
      </c>
      <c r="I344" s="17">
        <v>240</v>
      </c>
      <c r="J344" s="17">
        <v>152</v>
      </c>
      <c r="K344" s="17"/>
    </row>
    <row r="345" spans="1:12">
      <c r="B345" s="8">
        <v>5510</v>
      </c>
      <c r="C345" s="48" t="s">
        <v>162</v>
      </c>
      <c r="D345" s="17">
        <v>0</v>
      </c>
      <c r="E345" s="17">
        <v>0</v>
      </c>
      <c r="F345" s="17">
        <v>0</v>
      </c>
      <c r="G345" s="17">
        <v>0</v>
      </c>
      <c r="H345" s="17">
        <v>0</v>
      </c>
      <c r="I345" s="17">
        <v>6000</v>
      </c>
      <c r="J345" s="17">
        <v>6000</v>
      </c>
      <c r="K345" s="17"/>
    </row>
    <row r="346" spans="1:12" s="16" customFormat="1">
      <c r="A346" s="8"/>
      <c r="B346" s="9"/>
      <c r="C346" s="9" t="s">
        <v>53</v>
      </c>
      <c r="D346" s="10">
        <f t="shared" ref="D346:K346" si="59">SUM(D343:D345)</f>
        <v>6200</v>
      </c>
      <c r="E346" s="10">
        <f t="shared" si="59"/>
        <v>6200</v>
      </c>
      <c r="F346" s="10">
        <f t="shared" si="59"/>
        <v>5734.33</v>
      </c>
      <c r="G346" s="10">
        <f t="shared" si="59"/>
        <v>465.67</v>
      </c>
      <c r="H346" s="10">
        <f t="shared" si="59"/>
        <v>6200</v>
      </c>
      <c r="I346" s="10">
        <f t="shared" si="59"/>
        <v>22004</v>
      </c>
      <c r="J346" s="10">
        <f t="shared" si="59"/>
        <v>16152</v>
      </c>
      <c r="K346" s="10">
        <f t="shared" si="59"/>
        <v>0</v>
      </c>
      <c r="L346" s="49"/>
    </row>
    <row r="348" spans="1:12" s="16" customFormat="1">
      <c r="A348" s="9" t="s">
        <v>139</v>
      </c>
      <c r="B348" s="8"/>
      <c r="C348" s="9" t="s">
        <v>15</v>
      </c>
      <c r="D348" s="10"/>
      <c r="E348" s="10"/>
      <c r="F348" s="10"/>
      <c r="G348" s="10"/>
      <c r="H348" s="10"/>
      <c r="I348" s="10"/>
      <c r="J348" s="10"/>
      <c r="K348" s="10"/>
      <c r="L348" s="11"/>
    </row>
    <row r="349" spans="1:12">
      <c r="A349" s="8" t="s">
        <v>270</v>
      </c>
      <c r="B349" s="8">
        <v>2310</v>
      </c>
      <c r="C349" s="8" t="s">
        <v>79</v>
      </c>
      <c r="D349" s="17">
        <v>0</v>
      </c>
      <c r="E349" s="17">
        <v>0</v>
      </c>
      <c r="F349" s="17">
        <v>0</v>
      </c>
      <c r="G349" s="17">
        <v>0</v>
      </c>
      <c r="H349" s="17">
        <v>0</v>
      </c>
      <c r="I349" s="17">
        <v>5580</v>
      </c>
      <c r="J349" s="17">
        <v>0</v>
      </c>
      <c r="K349" s="17"/>
    </row>
    <row r="350" spans="1:12">
      <c r="A350" s="8" t="s">
        <v>271</v>
      </c>
      <c r="B350" s="8">
        <v>3200</v>
      </c>
      <c r="C350" s="8" t="s">
        <v>198</v>
      </c>
      <c r="D350" s="17">
        <v>0</v>
      </c>
      <c r="E350" s="17">
        <v>0</v>
      </c>
      <c r="F350" s="17">
        <v>0</v>
      </c>
      <c r="G350" s="17">
        <v>0</v>
      </c>
      <c r="H350" s="17">
        <v>0</v>
      </c>
      <c r="I350" s="17">
        <v>85</v>
      </c>
      <c r="J350" s="17">
        <v>0</v>
      </c>
      <c r="K350" s="17"/>
    </row>
    <row r="351" spans="1:12">
      <c r="B351" s="8">
        <v>4015</v>
      </c>
      <c r="C351" s="8" t="s">
        <v>111</v>
      </c>
      <c r="D351" s="17">
        <v>0</v>
      </c>
      <c r="E351" s="17">
        <v>0</v>
      </c>
      <c r="F351" s="17">
        <v>0</v>
      </c>
      <c r="G351" s="17">
        <v>0</v>
      </c>
      <c r="H351" s="17">
        <v>0</v>
      </c>
      <c r="I351" s="17">
        <v>600</v>
      </c>
      <c r="J351" s="17">
        <v>0</v>
      </c>
      <c r="K351" s="17"/>
    </row>
    <row r="352" spans="1:12">
      <c r="B352" s="8">
        <v>4060</v>
      </c>
      <c r="C352" s="8" t="s">
        <v>32</v>
      </c>
      <c r="D352" s="17">
        <v>1500</v>
      </c>
      <c r="E352" s="17">
        <v>0</v>
      </c>
      <c r="F352" s="17">
        <v>0</v>
      </c>
      <c r="G352" s="17">
        <v>0</v>
      </c>
      <c r="H352" s="17">
        <v>0</v>
      </c>
      <c r="I352" s="17">
        <v>8700</v>
      </c>
      <c r="J352" s="17">
        <v>4000</v>
      </c>
      <c r="K352" s="17"/>
    </row>
    <row r="353" spans="1:12">
      <c r="A353" s="12"/>
      <c r="B353" s="8">
        <v>5214</v>
      </c>
      <c r="C353" s="8" t="s">
        <v>196</v>
      </c>
      <c r="D353" s="17">
        <v>2000</v>
      </c>
      <c r="E353" s="17">
        <v>1650</v>
      </c>
      <c r="F353" s="17">
        <v>1587</v>
      </c>
      <c r="G353" s="17">
        <v>63</v>
      </c>
      <c r="H353" s="17">
        <v>3000</v>
      </c>
      <c r="I353" s="17">
        <v>5500</v>
      </c>
      <c r="J353" s="17">
        <v>3000</v>
      </c>
      <c r="K353" s="17"/>
    </row>
    <row r="354" spans="1:12">
      <c r="B354" s="8">
        <v>5510</v>
      </c>
      <c r="C354" s="8" t="s">
        <v>162</v>
      </c>
      <c r="D354" s="17">
        <v>0</v>
      </c>
      <c r="E354" s="17">
        <v>1850</v>
      </c>
      <c r="F354" s="17">
        <v>1728.58</v>
      </c>
      <c r="G354" s="17">
        <v>121.42</v>
      </c>
      <c r="H354" s="17">
        <v>1500</v>
      </c>
      <c r="I354" s="17">
        <v>6600</v>
      </c>
      <c r="J354" s="17">
        <v>2000</v>
      </c>
      <c r="K354" s="17"/>
    </row>
    <row r="355" spans="1:12" s="16" customFormat="1">
      <c r="B355" s="8"/>
      <c r="C355" s="9" t="s">
        <v>53</v>
      </c>
      <c r="D355" s="10">
        <f t="shared" ref="D355:K355" si="60">SUM(D349:D354)</f>
        <v>3500</v>
      </c>
      <c r="E355" s="10">
        <f t="shared" si="60"/>
        <v>3500</v>
      </c>
      <c r="F355" s="10">
        <f t="shared" si="60"/>
        <v>3315.58</v>
      </c>
      <c r="G355" s="10">
        <f t="shared" si="60"/>
        <v>184.42000000000002</v>
      </c>
      <c r="H355" s="10">
        <f t="shared" si="60"/>
        <v>4500</v>
      </c>
      <c r="I355" s="10">
        <f t="shared" si="60"/>
        <v>27065</v>
      </c>
      <c r="J355" s="10">
        <f t="shared" si="60"/>
        <v>9000</v>
      </c>
      <c r="K355" s="10">
        <f t="shared" si="60"/>
        <v>0</v>
      </c>
      <c r="L355" s="11"/>
    </row>
    <row r="356" spans="1:12">
      <c r="C356" s="9"/>
    </row>
    <row r="357" spans="1:12" s="16" customFormat="1">
      <c r="A357" s="9" t="s">
        <v>140</v>
      </c>
      <c r="B357" s="8"/>
      <c r="C357" s="9" t="s">
        <v>97</v>
      </c>
      <c r="D357" s="10"/>
      <c r="E357" s="10"/>
      <c r="F357" s="10"/>
      <c r="G357" s="10"/>
      <c r="H357" s="10"/>
      <c r="I357" s="10"/>
      <c r="J357" s="10"/>
      <c r="K357" s="10"/>
      <c r="L357" s="11"/>
    </row>
    <row r="358" spans="1:12">
      <c r="A358" s="8" t="s">
        <v>175</v>
      </c>
      <c r="B358" s="8">
        <v>2310</v>
      </c>
      <c r="C358" s="8" t="s">
        <v>79</v>
      </c>
      <c r="D358" s="17">
        <v>6000</v>
      </c>
      <c r="E358" s="17">
        <v>6028</v>
      </c>
      <c r="F358" s="17">
        <v>6028</v>
      </c>
      <c r="G358" s="17">
        <v>0</v>
      </c>
      <c r="H358" s="17">
        <v>6000</v>
      </c>
      <c r="I358" s="17">
        <v>31792</v>
      </c>
      <c r="J358" s="17">
        <v>8000</v>
      </c>
      <c r="K358" s="17"/>
    </row>
    <row r="359" spans="1:12" s="16" customFormat="1">
      <c r="A359" s="8" t="s">
        <v>176</v>
      </c>
      <c r="B359" s="8">
        <v>3200</v>
      </c>
      <c r="C359" s="8" t="s">
        <v>198</v>
      </c>
      <c r="D359" s="17">
        <v>100</v>
      </c>
      <c r="E359" s="17">
        <v>72</v>
      </c>
      <c r="F359" s="17">
        <v>42.19</v>
      </c>
      <c r="G359" s="17">
        <v>29.81</v>
      </c>
      <c r="H359" s="17">
        <v>100</v>
      </c>
      <c r="I359" s="17">
        <v>484</v>
      </c>
      <c r="J359" s="17">
        <v>125</v>
      </c>
      <c r="K359" s="17"/>
      <c r="L359" s="11"/>
    </row>
    <row r="360" spans="1:12" s="16" customFormat="1">
      <c r="A360" s="8"/>
      <c r="B360" s="8">
        <v>4010</v>
      </c>
      <c r="C360" s="8" t="s">
        <v>56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/>
      <c r="L360" s="11"/>
    </row>
    <row r="361" spans="1:12" s="16" customFormat="1">
      <c r="A361" s="8"/>
      <c r="B361" s="8">
        <v>4015</v>
      </c>
      <c r="C361" s="8" t="s">
        <v>111</v>
      </c>
      <c r="D361" s="17">
        <v>0</v>
      </c>
      <c r="E361" s="17">
        <v>0</v>
      </c>
      <c r="F361" s="17">
        <v>0</v>
      </c>
      <c r="G361" s="17">
        <v>0</v>
      </c>
      <c r="H361" s="17">
        <v>0</v>
      </c>
      <c r="I361" s="17">
        <v>1500</v>
      </c>
      <c r="J361" s="17">
        <v>800</v>
      </c>
      <c r="K361" s="17"/>
      <c r="L361" s="11"/>
    </row>
    <row r="362" spans="1:12">
      <c r="B362" s="8">
        <v>5214</v>
      </c>
      <c r="C362" s="8" t="s">
        <v>196</v>
      </c>
      <c r="D362" s="25">
        <v>1000</v>
      </c>
      <c r="E362" s="25">
        <v>1000</v>
      </c>
      <c r="F362" s="25">
        <v>0</v>
      </c>
      <c r="G362" s="25">
        <v>1000</v>
      </c>
      <c r="H362" s="25">
        <v>0</v>
      </c>
      <c r="I362" s="25">
        <v>2500</v>
      </c>
      <c r="J362" s="25">
        <v>1000</v>
      </c>
      <c r="K362" s="25"/>
    </row>
    <row r="363" spans="1:12">
      <c r="C363" s="9" t="s">
        <v>53</v>
      </c>
      <c r="D363" s="31">
        <f t="shared" ref="D363:I363" si="61">SUM(D358:D362)</f>
        <v>7100</v>
      </c>
      <c r="E363" s="31">
        <f t="shared" si="61"/>
        <v>7100</v>
      </c>
      <c r="F363" s="31">
        <f t="shared" si="61"/>
        <v>6070.19</v>
      </c>
      <c r="G363" s="31">
        <f t="shared" si="61"/>
        <v>1029.81</v>
      </c>
      <c r="H363" s="31">
        <f t="shared" si="61"/>
        <v>6100</v>
      </c>
      <c r="I363" s="31">
        <f t="shared" si="61"/>
        <v>36276</v>
      </c>
      <c r="J363" s="31">
        <f t="shared" ref="J363:K363" si="62">SUM(J358:J362)</f>
        <v>9925</v>
      </c>
      <c r="K363" s="31">
        <f t="shared" si="62"/>
        <v>0</v>
      </c>
    </row>
    <row r="364" spans="1:12" s="16" customFormat="1">
      <c r="A364" s="8"/>
      <c r="B364" s="8"/>
      <c r="C364" s="9"/>
      <c r="D364" s="10"/>
      <c r="E364" s="10"/>
      <c r="F364" s="10"/>
      <c r="G364" s="10"/>
      <c r="H364" s="10"/>
      <c r="I364" s="10"/>
      <c r="J364" s="10"/>
      <c r="K364" s="10"/>
      <c r="L364" s="11"/>
    </row>
    <row r="365" spans="1:12">
      <c r="A365" s="9" t="s">
        <v>141</v>
      </c>
      <c r="C365" s="9" t="s">
        <v>40</v>
      </c>
    </row>
    <row r="366" spans="1:12">
      <c r="A366" s="8" t="s">
        <v>207</v>
      </c>
      <c r="B366" s="8">
        <v>4010</v>
      </c>
      <c r="C366" s="8" t="s">
        <v>56</v>
      </c>
      <c r="D366" s="17">
        <v>10000</v>
      </c>
      <c r="E366" s="17">
        <v>10000</v>
      </c>
      <c r="F366" s="17">
        <v>9999.7199999999993</v>
      </c>
      <c r="G366" s="17">
        <v>0.28000000000000003</v>
      </c>
      <c r="H366" s="17">
        <v>7000</v>
      </c>
      <c r="I366" s="17">
        <v>0</v>
      </c>
      <c r="J366" s="17">
        <v>0</v>
      </c>
      <c r="K366" s="17">
        <v>0</v>
      </c>
    </row>
    <row r="367" spans="1:12" s="16" customFormat="1">
      <c r="A367" s="8" t="s">
        <v>208</v>
      </c>
      <c r="B367" s="9"/>
      <c r="C367" s="9" t="s">
        <v>53</v>
      </c>
      <c r="D367" s="52">
        <f t="shared" ref="D367:K367" si="63">SUM(D366:D366)</f>
        <v>10000</v>
      </c>
      <c r="E367" s="52">
        <f t="shared" si="63"/>
        <v>10000</v>
      </c>
      <c r="F367" s="52">
        <f t="shared" si="63"/>
        <v>9999.7199999999993</v>
      </c>
      <c r="G367" s="52">
        <f t="shared" si="63"/>
        <v>0.28000000000000003</v>
      </c>
      <c r="H367" s="52">
        <f t="shared" si="63"/>
        <v>7000</v>
      </c>
      <c r="I367" s="52">
        <f t="shared" si="63"/>
        <v>0</v>
      </c>
      <c r="J367" s="52">
        <f t="shared" si="63"/>
        <v>0</v>
      </c>
      <c r="K367" s="52">
        <f t="shared" si="63"/>
        <v>0</v>
      </c>
      <c r="L367" s="11"/>
    </row>
    <row r="368" spans="1:12" s="16" customFormat="1">
      <c r="A368" s="9"/>
      <c r="B368" s="9"/>
      <c r="C368" s="9"/>
      <c r="D368" s="31"/>
      <c r="E368" s="31"/>
      <c r="F368" s="31"/>
      <c r="G368" s="31"/>
      <c r="H368" s="31"/>
      <c r="I368" s="31"/>
      <c r="J368" s="31"/>
      <c r="K368" s="31"/>
      <c r="L368" s="11"/>
    </row>
    <row r="369" spans="1:12">
      <c r="A369" s="9" t="s">
        <v>142</v>
      </c>
      <c r="C369" s="9" t="s">
        <v>39</v>
      </c>
    </row>
    <row r="370" spans="1:12">
      <c r="A370" s="8" t="s">
        <v>107</v>
      </c>
      <c r="B370" s="8">
        <v>2310</v>
      </c>
      <c r="C370" s="8" t="s">
        <v>79</v>
      </c>
      <c r="D370" s="17">
        <v>20000</v>
      </c>
      <c r="E370" s="17">
        <v>20158.52</v>
      </c>
      <c r="F370" s="17">
        <v>20158.52</v>
      </c>
      <c r="G370" s="17">
        <v>0</v>
      </c>
      <c r="H370" s="17">
        <v>12500</v>
      </c>
      <c r="I370" s="17">
        <v>76904</v>
      </c>
      <c r="J370" s="17">
        <v>8000</v>
      </c>
      <c r="K370" s="17"/>
    </row>
    <row r="371" spans="1:12">
      <c r="A371" s="8" t="s">
        <v>108</v>
      </c>
      <c r="B371" s="8">
        <v>3200</v>
      </c>
      <c r="C371" s="8" t="s">
        <v>198</v>
      </c>
      <c r="D371" s="17">
        <v>310</v>
      </c>
      <c r="E371" s="17">
        <v>151.47999999999999</v>
      </c>
      <c r="F371" s="17">
        <v>151.47999999999999</v>
      </c>
      <c r="G371" s="17">
        <v>0</v>
      </c>
      <c r="H371" s="17">
        <v>155</v>
      </c>
      <c r="I371" s="17">
        <v>1169</v>
      </c>
      <c r="J371" s="17">
        <v>125</v>
      </c>
      <c r="K371" s="17"/>
    </row>
    <row r="372" spans="1:12" s="16" customFormat="1">
      <c r="A372" s="9"/>
      <c r="B372" s="9"/>
      <c r="C372" s="9" t="s">
        <v>53</v>
      </c>
      <c r="D372" s="31">
        <f t="shared" ref="D372:K372" si="64">SUM(D370:D371)</f>
        <v>20310</v>
      </c>
      <c r="E372" s="31">
        <f t="shared" si="64"/>
        <v>20310</v>
      </c>
      <c r="F372" s="31">
        <f t="shared" si="64"/>
        <v>20310</v>
      </c>
      <c r="G372" s="31">
        <f t="shared" si="64"/>
        <v>0</v>
      </c>
      <c r="H372" s="31">
        <f t="shared" si="64"/>
        <v>12655</v>
      </c>
      <c r="I372" s="31">
        <f t="shared" si="64"/>
        <v>78073</v>
      </c>
      <c r="J372" s="31">
        <f t="shared" si="64"/>
        <v>8125</v>
      </c>
      <c r="K372" s="31">
        <f t="shared" si="64"/>
        <v>0</v>
      </c>
      <c r="L372" s="11"/>
    </row>
    <row r="373" spans="1:12" s="16" customFormat="1">
      <c r="A373" s="9"/>
      <c r="B373" s="9"/>
      <c r="C373" s="9"/>
      <c r="D373" s="31"/>
      <c r="E373" s="31"/>
      <c r="F373" s="31"/>
      <c r="G373" s="31"/>
      <c r="H373" s="31"/>
      <c r="I373" s="31"/>
      <c r="J373" s="31"/>
      <c r="K373" s="31"/>
      <c r="L373" s="11"/>
    </row>
    <row r="374" spans="1:12" s="16" customFormat="1">
      <c r="A374" s="9" t="s">
        <v>247</v>
      </c>
      <c r="B374" s="8"/>
      <c r="C374" s="9" t="s">
        <v>195</v>
      </c>
      <c r="D374" s="10"/>
      <c r="E374" s="10"/>
      <c r="F374" s="10"/>
      <c r="G374" s="10"/>
      <c r="H374" s="10"/>
      <c r="I374" s="10"/>
      <c r="J374" s="10"/>
      <c r="K374" s="10"/>
      <c r="L374" s="11"/>
    </row>
    <row r="375" spans="1:12">
      <c r="A375" s="8" t="s">
        <v>205</v>
      </c>
      <c r="B375" s="8">
        <v>4010</v>
      </c>
      <c r="C375" s="8" t="s">
        <v>56</v>
      </c>
      <c r="D375" s="17">
        <v>320</v>
      </c>
      <c r="E375" s="17">
        <v>320</v>
      </c>
      <c r="F375" s="17">
        <v>139.66999999999999</v>
      </c>
      <c r="G375" s="17">
        <v>180.33</v>
      </c>
      <c r="H375" s="17">
        <v>800</v>
      </c>
      <c r="I375" s="17">
        <v>600</v>
      </c>
      <c r="J375" s="17">
        <v>600</v>
      </c>
      <c r="K375" s="17"/>
    </row>
    <row r="376" spans="1:12">
      <c r="A376" s="8" t="s">
        <v>206</v>
      </c>
      <c r="B376" s="8">
        <v>4013</v>
      </c>
      <c r="C376" s="8" t="s">
        <v>46</v>
      </c>
      <c r="D376" s="17">
        <v>0</v>
      </c>
      <c r="E376" s="17">
        <v>450</v>
      </c>
      <c r="F376" s="17">
        <v>419.04</v>
      </c>
      <c r="G376" s="17">
        <v>30.96</v>
      </c>
      <c r="H376" s="17">
        <v>0</v>
      </c>
      <c r="I376" s="17">
        <v>800</v>
      </c>
      <c r="J376" s="17">
        <v>800</v>
      </c>
      <c r="K376" s="17"/>
    </row>
    <row r="377" spans="1:12">
      <c r="A377" s="12"/>
      <c r="B377" s="8">
        <v>4015</v>
      </c>
      <c r="C377" s="8" t="s">
        <v>111</v>
      </c>
      <c r="D377" s="17">
        <v>300</v>
      </c>
      <c r="E377" s="17">
        <v>1050</v>
      </c>
      <c r="F377" s="17">
        <v>955.89</v>
      </c>
      <c r="G377" s="17">
        <v>94.11</v>
      </c>
      <c r="H377" s="17">
        <v>800</v>
      </c>
      <c r="I377" s="17">
        <v>900</v>
      </c>
      <c r="J377" s="17">
        <v>900</v>
      </c>
      <c r="K377" s="17"/>
    </row>
    <row r="378" spans="1:12">
      <c r="B378" s="8">
        <v>4060</v>
      </c>
      <c r="C378" s="8" t="s">
        <v>32</v>
      </c>
      <c r="D378" s="17">
        <v>300</v>
      </c>
      <c r="E378" s="17">
        <v>300</v>
      </c>
      <c r="F378" s="17">
        <v>170.17</v>
      </c>
      <c r="G378" s="17">
        <v>129.83000000000001</v>
      </c>
      <c r="H378" s="17">
        <v>500</v>
      </c>
      <c r="I378" s="17">
        <v>800</v>
      </c>
      <c r="J378" s="17">
        <v>800</v>
      </c>
      <c r="K378" s="17"/>
    </row>
    <row r="379" spans="1:12">
      <c r="B379" s="8">
        <v>5214</v>
      </c>
      <c r="C379" s="48" t="s">
        <v>196</v>
      </c>
      <c r="D379" s="17">
        <v>2000</v>
      </c>
      <c r="E379" s="17">
        <v>800</v>
      </c>
      <c r="F379" s="17">
        <v>700</v>
      </c>
      <c r="G379" s="17">
        <v>100</v>
      </c>
      <c r="H379" s="17">
        <v>2300</v>
      </c>
      <c r="I379" s="17">
        <v>3500</v>
      </c>
      <c r="J379" s="17">
        <v>3500</v>
      </c>
      <c r="K379" s="17"/>
    </row>
    <row r="380" spans="1:12">
      <c r="B380" s="8">
        <v>5260</v>
      </c>
      <c r="C380" s="48" t="s">
        <v>92</v>
      </c>
      <c r="D380" s="17">
        <v>0</v>
      </c>
      <c r="E380" s="17">
        <v>0</v>
      </c>
      <c r="F380" s="17">
        <v>0</v>
      </c>
      <c r="G380" s="17">
        <v>0</v>
      </c>
      <c r="H380" s="17">
        <v>0</v>
      </c>
      <c r="I380" s="17">
        <v>6900</v>
      </c>
      <c r="J380" s="17">
        <v>0</v>
      </c>
      <c r="K380" s="17"/>
      <c r="L380" s="11" t="s">
        <v>341</v>
      </c>
    </row>
    <row r="381" spans="1:12">
      <c r="B381" s="8">
        <v>6420</v>
      </c>
      <c r="C381" s="8" t="s">
        <v>55</v>
      </c>
      <c r="D381" s="17">
        <v>0</v>
      </c>
      <c r="E381" s="17">
        <v>0</v>
      </c>
      <c r="F381" s="17">
        <v>0</v>
      </c>
      <c r="G381" s="17">
        <v>0</v>
      </c>
      <c r="H381" s="17">
        <v>450</v>
      </c>
      <c r="I381" s="17">
        <v>0</v>
      </c>
      <c r="J381" s="17">
        <v>0</v>
      </c>
      <c r="K381" s="17"/>
    </row>
    <row r="382" spans="1:12" s="16" customFormat="1">
      <c r="A382" s="8"/>
      <c r="B382" s="9"/>
      <c r="C382" s="9" t="s">
        <v>53</v>
      </c>
      <c r="D382" s="10">
        <f t="shared" ref="D382:K382" si="65">SUM(D375:D381)</f>
        <v>2920</v>
      </c>
      <c r="E382" s="10">
        <f t="shared" si="65"/>
        <v>2920</v>
      </c>
      <c r="F382" s="10">
        <f t="shared" si="65"/>
        <v>2384.77</v>
      </c>
      <c r="G382" s="10">
        <f t="shared" si="65"/>
        <v>535.23</v>
      </c>
      <c r="H382" s="10">
        <f t="shared" si="65"/>
        <v>4850</v>
      </c>
      <c r="I382" s="10">
        <f t="shared" si="65"/>
        <v>13500</v>
      </c>
      <c r="J382" s="10">
        <f t="shared" si="65"/>
        <v>6600</v>
      </c>
      <c r="K382" s="10">
        <f t="shared" si="65"/>
        <v>0</v>
      </c>
      <c r="L382" s="49"/>
    </row>
    <row r="383" spans="1:12">
      <c r="C383" s="9"/>
    </row>
    <row r="384" spans="1:12">
      <c r="A384" s="9" t="s">
        <v>272</v>
      </c>
      <c r="C384" s="9" t="s">
        <v>273</v>
      </c>
    </row>
    <row r="385" spans="1:12">
      <c r="A385" s="8" t="s">
        <v>274</v>
      </c>
      <c r="B385" s="8">
        <v>2310</v>
      </c>
      <c r="C385" s="8" t="s">
        <v>79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</row>
    <row r="386" spans="1:12">
      <c r="A386" s="8" t="s">
        <v>275</v>
      </c>
      <c r="B386" s="8">
        <v>3200</v>
      </c>
      <c r="C386" s="8" t="s">
        <v>198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</row>
    <row r="387" spans="1:12" s="16" customFormat="1">
      <c r="A387" s="9"/>
      <c r="B387" s="9"/>
      <c r="C387" s="9" t="s">
        <v>53</v>
      </c>
      <c r="D387" s="31">
        <f t="shared" ref="D387:K387" si="66">SUM(D385:D386)</f>
        <v>0</v>
      </c>
      <c r="E387" s="31">
        <f t="shared" si="66"/>
        <v>0</v>
      </c>
      <c r="F387" s="31">
        <f t="shared" si="66"/>
        <v>0</v>
      </c>
      <c r="G387" s="31">
        <f t="shared" si="66"/>
        <v>0</v>
      </c>
      <c r="H387" s="31">
        <f t="shared" si="66"/>
        <v>0</v>
      </c>
      <c r="I387" s="31">
        <f t="shared" si="66"/>
        <v>0</v>
      </c>
      <c r="J387" s="31">
        <f t="shared" si="66"/>
        <v>0</v>
      </c>
      <c r="K387" s="31">
        <f t="shared" si="66"/>
        <v>0</v>
      </c>
      <c r="L387" s="11"/>
    </row>
    <row r="388" spans="1:12" s="16" customFormat="1">
      <c r="A388" s="9"/>
      <c r="B388" s="9"/>
      <c r="C388" s="9"/>
      <c r="D388" s="31"/>
      <c r="E388" s="31"/>
      <c r="F388" s="31"/>
      <c r="G388" s="31"/>
      <c r="H388" s="31"/>
      <c r="I388" s="31"/>
      <c r="J388" s="31"/>
      <c r="K388" s="31"/>
      <c r="L388" s="11"/>
    </row>
    <row r="389" spans="1:12" s="16" customFormat="1">
      <c r="A389" s="9" t="s">
        <v>293</v>
      </c>
      <c r="B389" s="8"/>
      <c r="C389" s="9" t="s">
        <v>280</v>
      </c>
      <c r="D389" s="10"/>
      <c r="E389" s="10"/>
      <c r="F389" s="10"/>
      <c r="G389" s="10"/>
      <c r="H389" s="10"/>
      <c r="I389" s="10"/>
      <c r="J389" s="10"/>
      <c r="K389" s="10"/>
      <c r="L389" s="11"/>
    </row>
    <row r="390" spans="1:12">
      <c r="A390" s="8" t="s">
        <v>278</v>
      </c>
      <c r="B390" s="8">
        <v>2310</v>
      </c>
      <c r="C390" s="8" t="s">
        <v>79</v>
      </c>
      <c r="D390" s="25">
        <v>0</v>
      </c>
      <c r="E390" s="25">
        <v>0</v>
      </c>
      <c r="F390" s="25">
        <v>0</v>
      </c>
      <c r="G390" s="25">
        <v>0</v>
      </c>
      <c r="H390" s="25">
        <v>6000</v>
      </c>
      <c r="I390" s="25">
        <v>23844</v>
      </c>
      <c r="J390" s="25">
        <v>10000</v>
      </c>
      <c r="K390" s="25"/>
    </row>
    <row r="391" spans="1:12">
      <c r="A391" s="8" t="s">
        <v>279</v>
      </c>
      <c r="B391" s="8">
        <v>3200</v>
      </c>
      <c r="C391" s="8" t="s">
        <v>198</v>
      </c>
      <c r="D391" s="25">
        <v>0</v>
      </c>
      <c r="E391" s="25">
        <v>0</v>
      </c>
      <c r="F391" s="25">
        <v>0</v>
      </c>
      <c r="G391" s="25">
        <v>0</v>
      </c>
      <c r="H391" s="25">
        <v>95</v>
      </c>
      <c r="I391" s="25">
        <v>363</v>
      </c>
      <c r="J391" s="25">
        <v>152</v>
      </c>
      <c r="K391" s="25"/>
    </row>
    <row r="392" spans="1:12">
      <c r="A392" s="12"/>
      <c r="B392" s="8">
        <v>4015</v>
      </c>
      <c r="C392" s="8" t="s">
        <v>111</v>
      </c>
      <c r="D392" s="17">
        <v>0</v>
      </c>
      <c r="E392" s="17">
        <v>0</v>
      </c>
      <c r="F392" s="17">
        <v>0</v>
      </c>
      <c r="G392" s="17">
        <v>0</v>
      </c>
      <c r="H392" s="17">
        <v>0</v>
      </c>
      <c r="I392" s="17">
        <v>600</v>
      </c>
      <c r="J392" s="17">
        <v>600</v>
      </c>
      <c r="K392" s="17"/>
    </row>
    <row r="393" spans="1:12" s="16" customFormat="1">
      <c r="A393" s="8"/>
      <c r="B393" s="8">
        <v>5214</v>
      </c>
      <c r="C393" s="48" t="s">
        <v>196</v>
      </c>
      <c r="D393" s="17">
        <v>0</v>
      </c>
      <c r="E393" s="17">
        <v>0</v>
      </c>
      <c r="F393" s="17">
        <v>0</v>
      </c>
      <c r="G393" s="17">
        <v>0</v>
      </c>
      <c r="H393" s="17">
        <v>0</v>
      </c>
      <c r="I393" s="17">
        <v>500</v>
      </c>
      <c r="J393" s="17">
        <v>500</v>
      </c>
      <c r="K393" s="17"/>
      <c r="L393" s="11"/>
    </row>
    <row r="394" spans="1:12" s="16" customFormat="1">
      <c r="A394" s="8"/>
      <c r="B394" s="8">
        <v>5510</v>
      </c>
      <c r="C394" s="8" t="s">
        <v>162</v>
      </c>
      <c r="D394" s="17">
        <v>0</v>
      </c>
      <c r="E394" s="17">
        <v>0</v>
      </c>
      <c r="F394" s="17">
        <v>0</v>
      </c>
      <c r="G394" s="17">
        <v>0</v>
      </c>
      <c r="H394" s="17">
        <v>500</v>
      </c>
      <c r="I394" s="17">
        <v>0</v>
      </c>
      <c r="J394" s="17">
        <v>0</v>
      </c>
      <c r="K394" s="17"/>
      <c r="L394" s="11"/>
    </row>
    <row r="395" spans="1:12">
      <c r="C395" s="9" t="s">
        <v>53</v>
      </c>
      <c r="D395" s="10">
        <f t="shared" ref="D395:K395" si="67">SUM(D390:D394)</f>
        <v>0</v>
      </c>
      <c r="E395" s="10">
        <f t="shared" si="67"/>
        <v>0</v>
      </c>
      <c r="F395" s="10">
        <f t="shared" si="67"/>
        <v>0</v>
      </c>
      <c r="G395" s="10">
        <f t="shared" si="67"/>
        <v>0</v>
      </c>
      <c r="H395" s="10">
        <f t="shared" si="67"/>
        <v>6595</v>
      </c>
      <c r="I395" s="10">
        <f t="shared" si="67"/>
        <v>25307</v>
      </c>
      <c r="J395" s="10">
        <f t="shared" si="67"/>
        <v>11252</v>
      </c>
      <c r="K395" s="10">
        <f t="shared" si="67"/>
        <v>0</v>
      </c>
    </row>
    <row r="397" spans="1:12">
      <c r="A397" s="9" t="s">
        <v>143</v>
      </c>
      <c r="C397" s="9" t="s">
        <v>0</v>
      </c>
      <c r="D397" s="17"/>
      <c r="E397" s="17"/>
      <c r="F397" s="17"/>
      <c r="G397" s="17"/>
      <c r="H397" s="17"/>
      <c r="I397" s="17"/>
      <c r="J397" s="17"/>
      <c r="K397" s="17"/>
    </row>
    <row r="398" spans="1:12">
      <c r="A398" s="8" t="s">
        <v>177</v>
      </c>
      <c r="B398" s="8">
        <v>2310</v>
      </c>
      <c r="C398" s="8" t="s">
        <v>79</v>
      </c>
      <c r="D398" s="17">
        <v>7160</v>
      </c>
      <c r="E398" s="17">
        <v>7160</v>
      </c>
      <c r="F398" s="17">
        <v>2838.84</v>
      </c>
      <c r="G398" s="17">
        <v>4321.16</v>
      </c>
      <c r="H398" s="17">
        <v>7160</v>
      </c>
      <c r="I398" s="17">
        <v>23304</v>
      </c>
      <c r="J398" s="17">
        <v>7160</v>
      </c>
      <c r="K398" s="17"/>
      <c r="L398" s="15"/>
    </row>
    <row r="399" spans="1:12">
      <c r="A399" s="8" t="s">
        <v>178</v>
      </c>
      <c r="B399" s="8">
        <v>3200</v>
      </c>
      <c r="C399" s="8" t="s">
        <v>198</v>
      </c>
      <c r="D399" s="17">
        <v>115</v>
      </c>
      <c r="E399" s="17">
        <v>115</v>
      </c>
      <c r="F399" s="17">
        <v>19.87</v>
      </c>
      <c r="G399" s="17">
        <v>95.13</v>
      </c>
      <c r="H399" s="17">
        <v>115</v>
      </c>
      <c r="I399" s="17">
        <v>355</v>
      </c>
      <c r="J399" s="17">
        <v>115</v>
      </c>
      <c r="K399" s="17"/>
      <c r="L399" s="15"/>
    </row>
    <row r="400" spans="1:12">
      <c r="A400" s="12" t="s">
        <v>339</v>
      </c>
      <c r="B400" s="8">
        <v>4010</v>
      </c>
      <c r="C400" s="8" t="s">
        <v>56</v>
      </c>
      <c r="D400" s="17">
        <v>0</v>
      </c>
      <c r="E400" s="17">
        <v>0</v>
      </c>
      <c r="F400" s="17">
        <v>0</v>
      </c>
      <c r="G400" s="17">
        <v>0</v>
      </c>
      <c r="H400" s="17">
        <v>0</v>
      </c>
      <c r="I400" s="17">
        <v>600</v>
      </c>
      <c r="J400" s="17">
        <v>0</v>
      </c>
      <c r="K400" s="17"/>
      <c r="L400" s="15"/>
    </row>
    <row r="401" spans="1:12">
      <c r="A401" s="12" t="s">
        <v>340</v>
      </c>
      <c r="B401" s="8">
        <v>4060</v>
      </c>
      <c r="C401" s="8" t="s">
        <v>32</v>
      </c>
      <c r="D401" s="17">
        <v>600</v>
      </c>
      <c r="E401" s="17">
        <v>600</v>
      </c>
      <c r="F401" s="17">
        <v>578.36</v>
      </c>
      <c r="G401" s="17">
        <v>21.64</v>
      </c>
      <c r="H401" s="17">
        <v>600</v>
      </c>
      <c r="I401" s="17">
        <v>800</v>
      </c>
      <c r="J401" s="17">
        <v>800</v>
      </c>
      <c r="K401" s="17"/>
      <c r="L401" s="15"/>
    </row>
    <row r="402" spans="1:12" s="16" customFormat="1">
      <c r="B402" s="9"/>
      <c r="C402" s="9" t="s">
        <v>53</v>
      </c>
      <c r="D402" s="31">
        <f t="shared" ref="D402:I402" si="68">SUM(D398:D401)</f>
        <v>7875</v>
      </c>
      <c r="E402" s="31">
        <f t="shared" si="68"/>
        <v>7875</v>
      </c>
      <c r="F402" s="31">
        <f t="shared" si="68"/>
        <v>3437.07</v>
      </c>
      <c r="G402" s="31">
        <f t="shared" si="68"/>
        <v>4437.93</v>
      </c>
      <c r="H402" s="31">
        <f t="shared" si="68"/>
        <v>7875</v>
      </c>
      <c r="I402" s="31">
        <f t="shared" si="68"/>
        <v>25059</v>
      </c>
      <c r="J402" s="31">
        <f t="shared" ref="J402:K402" si="69">SUM(J398:J401)</f>
        <v>8075</v>
      </c>
      <c r="K402" s="31">
        <f t="shared" si="69"/>
        <v>0</v>
      </c>
      <c r="L402" s="46"/>
    </row>
    <row r="403" spans="1:12" s="16" customFormat="1">
      <c r="B403" s="9"/>
      <c r="C403" s="9"/>
      <c r="D403" s="17"/>
      <c r="E403" s="17"/>
      <c r="F403" s="17"/>
      <c r="G403" s="17"/>
      <c r="H403" s="17"/>
      <c r="I403" s="17"/>
      <c r="J403" s="17"/>
      <c r="K403" s="17"/>
      <c r="L403" s="47"/>
    </row>
    <row r="404" spans="1:12" s="16" customFormat="1">
      <c r="A404" s="9" t="s">
        <v>144</v>
      </c>
      <c r="B404" s="8"/>
      <c r="C404" s="9" t="s">
        <v>209</v>
      </c>
      <c r="D404" s="10"/>
      <c r="E404" s="10"/>
      <c r="F404" s="10"/>
      <c r="G404" s="10"/>
      <c r="H404" s="10"/>
      <c r="I404" s="10"/>
      <c r="J404" s="10"/>
      <c r="K404" s="10"/>
      <c r="L404" s="11"/>
    </row>
    <row r="405" spans="1:12">
      <c r="A405" s="8" t="s">
        <v>210</v>
      </c>
      <c r="B405" s="8">
        <v>2310</v>
      </c>
      <c r="C405" s="8" t="s">
        <v>79</v>
      </c>
      <c r="D405" s="17">
        <v>5440</v>
      </c>
      <c r="E405" s="17">
        <v>5440</v>
      </c>
      <c r="F405" s="17">
        <v>4400</v>
      </c>
      <c r="G405" s="17">
        <v>1040</v>
      </c>
      <c r="H405" s="17">
        <v>5940</v>
      </c>
      <c r="I405" s="17">
        <v>24288</v>
      </c>
      <c r="J405" s="17">
        <v>8000</v>
      </c>
      <c r="K405" s="17"/>
    </row>
    <row r="406" spans="1:12">
      <c r="A406" s="8" t="s">
        <v>211</v>
      </c>
      <c r="B406" s="8">
        <v>3200</v>
      </c>
      <c r="C406" s="8" t="s">
        <v>198</v>
      </c>
      <c r="D406" s="17">
        <v>95</v>
      </c>
      <c r="E406" s="17">
        <v>95</v>
      </c>
      <c r="F406" s="17">
        <v>30.8</v>
      </c>
      <c r="G406" s="17">
        <v>64.2</v>
      </c>
      <c r="H406" s="17">
        <v>95</v>
      </c>
      <c r="I406" s="17">
        <v>370</v>
      </c>
      <c r="J406" s="17">
        <v>125</v>
      </c>
      <c r="K406" s="17"/>
    </row>
    <row r="407" spans="1:12">
      <c r="B407" s="8">
        <v>4010</v>
      </c>
      <c r="C407" s="8" t="s">
        <v>56</v>
      </c>
      <c r="D407" s="17">
        <v>0</v>
      </c>
      <c r="E407" s="17">
        <v>0</v>
      </c>
      <c r="F407" s="17">
        <v>0</v>
      </c>
      <c r="G407" s="17">
        <v>0</v>
      </c>
      <c r="H407" s="17">
        <v>0</v>
      </c>
      <c r="I407" s="17">
        <v>3000</v>
      </c>
      <c r="J407" s="17">
        <v>0</v>
      </c>
      <c r="K407" s="17"/>
    </row>
    <row r="408" spans="1:12">
      <c r="B408" s="8">
        <v>4013</v>
      </c>
      <c r="C408" s="8" t="s">
        <v>46</v>
      </c>
      <c r="D408" s="17">
        <v>0</v>
      </c>
      <c r="E408" s="17">
        <v>0</v>
      </c>
      <c r="F408" s="17">
        <v>0</v>
      </c>
      <c r="G408" s="17">
        <v>0</v>
      </c>
      <c r="H408" s="17">
        <v>0</v>
      </c>
      <c r="I408" s="17">
        <v>5000</v>
      </c>
      <c r="J408" s="17">
        <v>0</v>
      </c>
      <c r="K408" s="17"/>
    </row>
    <row r="409" spans="1:12">
      <c r="B409" s="8">
        <v>4015</v>
      </c>
      <c r="C409" s="8" t="s">
        <v>111</v>
      </c>
      <c r="D409" s="17">
        <v>0</v>
      </c>
      <c r="E409" s="17">
        <v>0</v>
      </c>
      <c r="F409" s="17">
        <v>0</v>
      </c>
      <c r="G409" s="17">
        <v>0</v>
      </c>
      <c r="H409" s="17">
        <v>0</v>
      </c>
      <c r="I409" s="17">
        <v>2500</v>
      </c>
      <c r="J409" s="17">
        <v>500</v>
      </c>
      <c r="K409" s="17"/>
    </row>
    <row r="410" spans="1:12">
      <c r="B410" s="8">
        <v>4060</v>
      </c>
      <c r="C410" s="8" t="s">
        <v>32</v>
      </c>
      <c r="D410" s="17">
        <v>200</v>
      </c>
      <c r="E410" s="17">
        <v>200</v>
      </c>
      <c r="F410" s="17">
        <v>0</v>
      </c>
      <c r="G410" s="17">
        <v>200</v>
      </c>
      <c r="H410" s="17">
        <v>0</v>
      </c>
      <c r="I410" s="17">
        <v>1500</v>
      </c>
      <c r="J410" s="17">
        <v>0</v>
      </c>
      <c r="K410" s="17"/>
    </row>
    <row r="411" spans="1:12">
      <c r="B411" s="8">
        <v>5214</v>
      </c>
      <c r="C411" s="8" t="s">
        <v>196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>
        <v>3000</v>
      </c>
      <c r="J411" s="17">
        <v>0</v>
      </c>
      <c r="K411" s="17"/>
    </row>
    <row r="412" spans="1:12">
      <c r="B412" s="8">
        <v>5510</v>
      </c>
      <c r="C412" s="8" t="s">
        <v>162</v>
      </c>
      <c r="D412" s="17">
        <v>4000</v>
      </c>
      <c r="E412" s="17">
        <v>4000</v>
      </c>
      <c r="F412" s="17">
        <v>0</v>
      </c>
      <c r="G412" s="17">
        <v>4000</v>
      </c>
      <c r="H412" s="17">
        <v>3000</v>
      </c>
      <c r="I412" s="17">
        <v>8000</v>
      </c>
      <c r="J412" s="17">
        <v>4000</v>
      </c>
      <c r="K412" s="17"/>
    </row>
    <row r="413" spans="1:12">
      <c r="A413" s="9"/>
      <c r="C413" s="9" t="s">
        <v>53</v>
      </c>
      <c r="D413" s="10">
        <f t="shared" ref="D413:K413" si="70">SUM(D405:D412)</f>
        <v>9735</v>
      </c>
      <c r="E413" s="10">
        <f t="shared" si="70"/>
        <v>9735</v>
      </c>
      <c r="F413" s="10">
        <f t="shared" si="70"/>
        <v>4430.8</v>
      </c>
      <c r="G413" s="10">
        <f t="shared" si="70"/>
        <v>5304.2</v>
      </c>
      <c r="H413" s="10">
        <f t="shared" si="70"/>
        <v>9035</v>
      </c>
      <c r="I413" s="10">
        <f t="shared" si="70"/>
        <v>47658</v>
      </c>
      <c r="J413" s="10">
        <f t="shared" si="70"/>
        <v>12625</v>
      </c>
      <c r="K413" s="10">
        <f t="shared" si="70"/>
        <v>0</v>
      </c>
    </row>
    <row r="414" spans="1:12" s="16" customFormat="1">
      <c r="B414" s="9"/>
      <c r="C414" s="9"/>
      <c r="D414" s="17"/>
      <c r="E414" s="17"/>
      <c r="F414" s="17"/>
      <c r="G414" s="17"/>
      <c r="H414" s="17"/>
      <c r="I414" s="17"/>
      <c r="J414" s="17"/>
      <c r="K414" s="17"/>
      <c r="L414" s="47"/>
    </row>
    <row r="415" spans="1:12" s="16" customFormat="1">
      <c r="A415" s="9" t="s">
        <v>145</v>
      </c>
      <c r="B415" s="8"/>
      <c r="C415" s="9" t="s">
        <v>11</v>
      </c>
      <c r="D415" s="17"/>
      <c r="E415" s="17"/>
      <c r="F415" s="17"/>
      <c r="G415" s="17"/>
      <c r="H415" s="17"/>
      <c r="I415" s="17"/>
      <c r="J415" s="17"/>
      <c r="K415" s="17"/>
      <c r="L415" s="49"/>
    </row>
    <row r="416" spans="1:12" s="16" customFormat="1">
      <c r="A416" s="8" t="s">
        <v>98</v>
      </c>
      <c r="B416" s="8">
        <v>4010</v>
      </c>
      <c r="C416" s="8" t="s">
        <v>56</v>
      </c>
      <c r="D416" s="17">
        <v>5000</v>
      </c>
      <c r="E416" s="17">
        <v>5000</v>
      </c>
      <c r="F416" s="17">
        <v>4707.75</v>
      </c>
      <c r="G416" s="17">
        <v>292.25</v>
      </c>
      <c r="H416" s="17">
        <v>5000</v>
      </c>
      <c r="I416" s="17">
        <v>5900</v>
      </c>
      <c r="J416" s="17">
        <v>5900</v>
      </c>
      <c r="K416" s="17"/>
      <c r="L416" s="46"/>
    </row>
    <row r="417" spans="1:12">
      <c r="A417" s="8" t="s">
        <v>99</v>
      </c>
      <c r="C417" s="9" t="s">
        <v>53</v>
      </c>
      <c r="D417" s="10">
        <f t="shared" ref="D417:I417" si="71">SUM(D416:D416)</f>
        <v>5000</v>
      </c>
      <c r="E417" s="10">
        <f t="shared" si="71"/>
        <v>5000</v>
      </c>
      <c r="F417" s="10">
        <f t="shared" si="71"/>
        <v>4707.75</v>
      </c>
      <c r="G417" s="10">
        <f t="shared" si="71"/>
        <v>292.25</v>
      </c>
      <c r="H417" s="10">
        <f t="shared" si="71"/>
        <v>5000</v>
      </c>
      <c r="I417" s="10">
        <f t="shared" si="71"/>
        <v>5900</v>
      </c>
      <c r="J417" s="10">
        <f t="shared" ref="J417:K417" si="72">SUM(J416:J416)</f>
        <v>5900</v>
      </c>
      <c r="K417" s="10">
        <f t="shared" si="72"/>
        <v>0</v>
      </c>
      <c r="L417" s="15"/>
    </row>
    <row r="418" spans="1:12">
      <c r="C418" s="9"/>
    </row>
    <row r="419" spans="1:12" s="16" customFormat="1">
      <c r="A419" s="9" t="s">
        <v>146</v>
      </c>
      <c r="B419" s="8"/>
      <c r="C419" s="9" t="s">
        <v>255</v>
      </c>
      <c r="D419" s="10"/>
      <c r="E419" s="10"/>
      <c r="F419" s="10"/>
      <c r="G419" s="10"/>
      <c r="H419" s="10"/>
      <c r="I419" s="10"/>
      <c r="J419" s="10"/>
      <c r="K419" s="10"/>
      <c r="L419" s="11" t="s">
        <v>96</v>
      </c>
    </row>
    <row r="420" spans="1:12">
      <c r="A420" s="8" t="s">
        <v>157</v>
      </c>
      <c r="B420" s="8">
        <v>4010</v>
      </c>
      <c r="C420" s="8" t="s">
        <v>56</v>
      </c>
      <c r="D420" s="17">
        <v>1500</v>
      </c>
      <c r="E420" s="17">
        <v>1500</v>
      </c>
      <c r="F420" s="17">
        <v>0</v>
      </c>
      <c r="G420" s="17">
        <v>1500</v>
      </c>
      <c r="H420" s="17">
        <v>500</v>
      </c>
      <c r="I420" s="17">
        <v>0</v>
      </c>
      <c r="J420" s="17">
        <v>0</v>
      </c>
      <c r="K420" s="17">
        <v>0</v>
      </c>
    </row>
    <row r="421" spans="1:12">
      <c r="A421" s="8" t="s">
        <v>158</v>
      </c>
      <c r="C421" s="9" t="s">
        <v>53</v>
      </c>
      <c r="D421" s="10">
        <f t="shared" ref="D421:K421" si="73">SUM(D420:D420)</f>
        <v>1500</v>
      </c>
      <c r="E421" s="10">
        <f t="shared" si="73"/>
        <v>1500</v>
      </c>
      <c r="F421" s="10">
        <f t="shared" si="73"/>
        <v>0</v>
      </c>
      <c r="G421" s="10">
        <f t="shared" si="73"/>
        <v>1500</v>
      </c>
      <c r="H421" s="10">
        <f t="shared" si="73"/>
        <v>500</v>
      </c>
      <c r="I421" s="10">
        <f t="shared" si="73"/>
        <v>0</v>
      </c>
      <c r="J421" s="10">
        <f t="shared" si="73"/>
        <v>0</v>
      </c>
      <c r="K421" s="10">
        <f t="shared" si="73"/>
        <v>0</v>
      </c>
    </row>
    <row r="423" spans="1:12" s="16" customFormat="1">
      <c r="A423" s="9" t="s">
        <v>147</v>
      </c>
      <c r="B423" s="8"/>
      <c r="C423" s="9" t="s">
        <v>78</v>
      </c>
      <c r="D423" s="10"/>
      <c r="E423" s="10"/>
      <c r="F423" s="10"/>
      <c r="G423" s="10"/>
      <c r="H423" s="10"/>
      <c r="I423" s="10"/>
      <c r="J423" s="10"/>
      <c r="K423" s="10"/>
      <c r="L423" s="11"/>
    </row>
    <row r="424" spans="1:12">
      <c r="A424" s="8" t="s">
        <v>179</v>
      </c>
      <c r="B424" s="8">
        <v>4010</v>
      </c>
      <c r="C424" s="8" t="s">
        <v>56</v>
      </c>
      <c r="D424" s="17">
        <v>5000</v>
      </c>
      <c r="E424" s="17">
        <v>5000</v>
      </c>
      <c r="F424" s="17">
        <v>0</v>
      </c>
      <c r="G424" s="17">
        <v>5000</v>
      </c>
      <c r="H424" s="17">
        <v>0</v>
      </c>
      <c r="I424" s="17">
        <v>0</v>
      </c>
      <c r="J424" s="17">
        <v>0</v>
      </c>
      <c r="K424" s="17">
        <v>0</v>
      </c>
      <c r="L424" s="11" t="s">
        <v>96</v>
      </c>
    </row>
    <row r="425" spans="1:12">
      <c r="A425" s="8" t="s">
        <v>180</v>
      </c>
      <c r="C425" s="9" t="s">
        <v>53</v>
      </c>
      <c r="D425" s="10">
        <f t="shared" ref="D425:K425" si="74">SUM(D424:D424)</f>
        <v>5000</v>
      </c>
      <c r="E425" s="10">
        <f t="shared" si="74"/>
        <v>5000</v>
      </c>
      <c r="F425" s="10">
        <f t="shared" si="74"/>
        <v>0</v>
      </c>
      <c r="G425" s="10">
        <f t="shared" si="74"/>
        <v>5000</v>
      </c>
      <c r="H425" s="10">
        <f t="shared" si="74"/>
        <v>0</v>
      </c>
      <c r="I425" s="10">
        <f t="shared" si="74"/>
        <v>0</v>
      </c>
      <c r="J425" s="10">
        <f t="shared" si="74"/>
        <v>0</v>
      </c>
      <c r="K425" s="10">
        <f t="shared" si="74"/>
        <v>0</v>
      </c>
    </row>
    <row r="427" spans="1:12" s="16" customFormat="1">
      <c r="A427" s="9" t="s">
        <v>148</v>
      </c>
      <c r="B427" s="8"/>
      <c r="C427" s="9" t="s">
        <v>256</v>
      </c>
      <c r="D427" s="10"/>
      <c r="E427" s="10"/>
      <c r="F427" s="10"/>
      <c r="G427" s="10"/>
      <c r="H427" s="10"/>
      <c r="I427" s="10"/>
      <c r="J427" s="10"/>
      <c r="K427" s="10"/>
      <c r="L427" s="11" t="s">
        <v>94</v>
      </c>
    </row>
    <row r="428" spans="1:12">
      <c r="A428" s="8" t="s">
        <v>23</v>
      </c>
      <c r="B428" s="8">
        <v>2310</v>
      </c>
      <c r="C428" s="8" t="s">
        <v>79</v>
      </c>
      <c r="D428" s="17">
        <v>81075</v>
      </c>
      <c r="E428" s="17">
        <v>81024.399999999994</v>
      </c>
      <c r="F428" s="17">
        <v>81020.27</v>
      </c>
      <c r="G428" s="17">
        <v>4.13</v>
      </c>
      <c r="H428" s="17">
        <v>45000</v>
      </c>
      <c r="I428" s="17">
        <v>19712</v>
      </c>
      <c r="J428" s="17">
        <v>0</v>
      </c>
      <c r="K428" s="17"/>
    </row>
    <row r="429" spans="1:12">
      <c r="A429" s="8" t="s">
        <v>21</v>
      </c>
      <c r="B429" s="8">
        <v>3200</v>
      </c>
      <c r="C429" s="8" t="s">
        <v>198</v>
      </c>
      <c r="D429" s="17">
        <v>1149</v>
      </c>
      <c r="E429" s="17">
        <v>1199.5999999999999</v>
      </c>
      <c r="F429" s="17">
        <v>1199.5999999999999</v>
      </c>
      <c r="G429" s="17">
        <v>0</v>
      </c>
      <c r="H429" s="17">
        <v>535</v>
      </c>
      <c r="I429" s="17">
        <v>257</v>
      </c>
      <c r="J429" s="17">
        <v>0</v>
      </c>
      <c r="K429" s="17"/>
    </row>
    <row r="430" spans="1:12">
      <c r="A430" s="12" t="s">
        <v>90</v>
      </c>
      <c r="B430" s="12"/>
      <c r="C430" s="9" t="s">
        <v>53</v>
      </c>
      <c r="D430" s="10">
        <f t="shared" ref="D430:K430" si="75">SUM(D428:D429)</f>
        <v>82224</v>
      </c>
      <c r="E430" s="10">
        <f t="shared" si="75"/>
        <v>82224</v>
      </c>
      <c r="F430" s="10">
        <f t="shared" si="75"/>
        <v>82219.87000000001</v>
      </c>
      <c r="G430" s="10">
        <f t="shared" si="75"/>
        <v>4.13</v>
      </c>
      <c r="H430" s="10">
        <f t="shared" si="75"/>
        <v>45535</v>
      </c>
      <c r="I430" s="10">
        <f t="shared" si="75"/>
        <v>19969</v>
      </c>
      <c r="J430" s="10">
        <f t="shared" si="75"/>
        <v>0</v>
      </c>
      <c r="K430" s="10">
        <f t="shared" si="75"/>
        <v>0</v>
      </c>
    </row>
    <row r="432" spans="1:12" s="16" customFormat="1">
      <c r="A432" s="9" t="s">
        <v>149</v>
      </c>
      <c r="B432" s="8"/>
      <c r="C432" s="9" t="s">
        <v>89</v>
      </c>
      <c r="D432" s="10"/>
      <c r="E432" s="10"/>
      <c r="F432" s="10"/>
      <c r="G432" s="10"/>
      <c r="H432" s="10"/>
      <c r="I432" s="10"/>
      <c r="J432" s="10"/>
      <c r="K432" s="10"/>
      <c r="L432" s="11"/>
    </row>
    <row r="433" spans="1:12">
      <c r="A433" s="8" t="s">
        <v>251</v>
      </c>
      <c r="B433" s="8">
        <v>4010</v>
      </c>
      <c r="C433" s="8" t="s">
        <v>1</v>
      </c>
      <c r="D433" s="17">
        <v>3000</v>
      </c>
      <c r="E433" s="17">
        <v>3000</v>
      </c>
      <c r="F433" s="17">
        <v>1103.45</v>
      </c>
      <c r="G433" s="17">
        <v>1896.55</v>
      </c>
      <c r="H433" s="17">
        <v>2000</v>
      </c>
      <c r="I433" s="17">
        <v>6000</v>
      </c>
      <c r="J433" s="17">
        <v>1500</v>
      </c>
      <c r="K433" s="17"/>
      <c r="L433" s="11" t="s">
        <v>96</v>
      </c>
    </row>
    <row r="434" spans="1:12">
      <c r="A434" s="8" t="s">
        <v>252</v>
      </c>
      <c r="B434" s="8">
        <v>4060</v>
      </c>
      <c r="C434" s="8" t="s">
        <v>32</v>
      </c>
      <c r="D434" s="17">
        <v>0</v>
      </c>
      <c r="E434" s="17">
        <v>0</v>
      </c>
      <c r="F434" s="17">
        <v>0</v>
      </c>
      <c r="G434" s="17">
        <v>0</v>
      </c>
      <c r="H434" s="17">
        <v>0</v>
      </c>
      <c r="I434" s="17">
        <v>1000</v>
      </c>
      <c r="J434" s="17">
        <v>0</v>
      </c>
      <c r="K434" s="17"/>
    </row>
    <row r="435" spans="1:12">
      <c r="A435" s="12"/>
      <c r="C435" s="9" t="s">
        <v>53</v>
      </c>
      <c r="D435" s="29">
        <f t="shared" ref="D435:K435" si="76">SUM(D433:D434)</f>
        <v>3000</v>
      </c>
      <c r="E435" s="29">
        <f t="shared" si="76"/>
        <v>3000</v>
      </c>
      <c r="F435" s="29">
        <f t="shared" si="76"/>
        <v>1103.45</v>
      </c>
      <c r="G435" s="29">
        <f t="shared" si="76"/>
        <v>1896.55</v>
      </c>
      <c r="H435" s="29">
        <f t="shared" si="76"/>
        <v>2000</v>
      </c>
      <c r="I435" s="29">
        <f t="shared" si="76"/>
        <v>7000</v>
      </c>
      <c r="J435" s="29">
        <f t="shared" si="76"/>
        <v>1500</v>
      </c>
      <c r="K435" s="29">
        <f t="shared" si="76"/>
        <v>0</v>
      </c>
      <c r="L435" s="33"/>
    </row>
    <row r="436" spans="1:12" s="16" customFormat="1">
      <c r="A436" s="9"/>
      <c r="B436" s="8"/>
      <c r="C436" s="9"/>
      <c r="D436" s="10"/>
      <c r="E436" s="10"/>
      <c r="F436" s="10"/>
      <c r="G436" s="10"/>
      <c r="H436" s="10"/>
      <c r="I436" s="10"/>
      <c r="J436" s="10"/>
      <c r="K436" s="10"/>
      <c r="L436" s="11"/>
    </row>
    <row r="437" spans="1:12" ht="12.75" thickBot="1">
      <c r="A437" s="13" t="s">
        <v>307</v>
      </c>
      <c r="C437" s="9"/>
      <c r="D437" s="53">
        <f>SUM(D268,D281,D296,D305,D316,D324,D331,D340,D346,D355,D363,D367,D372,D382,D395,D402,D413,D417,D421,D425,D430,D435)</f>
        <v>228134</v>
      </c>
      <c r="E437" s="53">
        <f t="shared" ref="E437:K437" si="77">SUM(E268,E281,E296,E305,E316,E324,E331,E340,E346,E355,E363,E367,E372,E382,E395,E402,E413,E417,E421,E425,E430,E435)</f>
        <v>230549</v>
      </c>
      <c r="F437" s="53">
        <f t="shared" si="77"/>
        <v>189181.63000000003</v>
      </c>
      <c r="G437" s="53">
        <f t="shared" si="77"/>
        <v>41367.370000000003</v>
      </c>
      <c r="H437" s="53">
        <f t="shared" si="77"/>
        <v>165645</v>
      </c>
      <c r="I437" s="53">
        <f t="shared" si="77"/>
        <v>584725</v>
      </c>
      <c r="J437" s="53">
        <f t="shared" si="77"/>
        <v>196146</v>
      </c>
      <c r="K437" s="53">
        <f t="shared" si="77"/>
        <v>0</v>
      </c>
      <c r="L437" s="54"/>
    </row>
    <row r="438" spans="1:12" ht="12.75" thickTop="1">
      <c r="A438" s="9"/>
      <c r="C438" s="9"/>
    </row>
    <row r="439" spans="1:12" s="16" customFormat="1">
      <c r="A439" s="13" t="s">
        <v>308</v>
      </c>
      <c r="B439" s="14"/>
      <c r="C439" s="9"/>
      <c r="D439" s="10"/>
      <c r="E439" s="10"/>
      <c r="F439" s="10"/>
      <c r="G439" s="10"/>
      <c r="H439" s="10"/>
      <c r="I439" s="10"/>
      <c r="J439" s="10"/>
      <c r="K439" s="10"/>
      <c r="L439" s="11"/>
    </row>
    <row r="440" spans="1:12">
      <c r="A440" s="9"/>
      <c r="C440" s="9"/>
    </row>
    <row r="441" spans="1:12" s="16" customFormat="1">
      <c r="A441" s="9" t="s">
        <v>25</v>
      </c>
      <c r="B441" s="14"/>
      <c r="C441" s="9"/>
      <c r="D441" s="10"/>
      <c r="E441" s="10"/>
      <c r="F441" s="10"/>
      <c r="G441" s="10"/>
      <c r="H441" s="10"/>
      <c r="I441" s="10"/>
      <c r="J441" s="10"/>
      <c r="K441" s="10"/>
      <c r="L441" s="11"/>
    </row>
    <row r="442" spans="1:12" s="16" customFormat="1">
      <c r="A442" s="9"/>
      <c r="B442" s="14"/>
      <c r="C442" s="9"/>
      <c r="D442" s="10"/>
      <c r="E442" s="10"/>
      <c r="F442" s="10"/>
      <c r="G442" s="10"/>
      <c r="H442" s="10"/>
      <c r="I442" s="10"/>
      <c r="J442" s="10"/>
      <c r="K442" s="10"/>
      <c r="L442" s="11"/>
    </row>
    <row r="443" spans="1:12">
      <c r="A443" s="9" t="s">
        <v>171</v>
      </c>
      <c r="C443" s="9" t="s">
        <v>166</v>
      </c>
    </row>
    <row r="444" spans="1:12">
      <c r="A444" s="8" t="s">
        <v>276</v>
      </c>
      <c r="B444" s="8">
        <v>5510</v>
      </c>
      <c r="C444" s="8" t="s">
        <v>22</v>
      </c>
      <c r="D444" s="17">
        <v>30000</v>
      </c>
      <c r="E444" s="17">
        <v>30000</v>
      </c>
      <c r="F444" s="17">
        <v>29742.7</v>
      </c>
      <c r="G444" s="17">
        <v>257.3</v>
      </c>
      <c r="H444" s="17">
        <v>20000</v>
      </c>
      <c r="I444" s="17">
        <v>65000</v>
      </c>
      <c r="J444" s="17">
        <v>10000</v>
      </c>
      <c r="K444" s="17"/>
      <c r="L444" s="11" t="s">
        <v>181</v>
      </c>
    </row>
    <row r="445" spans="1:12">
      <c r="A445" s="8" t="s">
        <v>277</v>
      </c>
      <c r="C445" s="9" t="s">
        <v>53</v>
      </c>
      <c r="D445" s="29">
        <f t="shared" ref="D445:K445" si="78">SUM(D444:D444)</f>
        <v>30000</v>
      </c>
      <c r="E445" s="29">
        <f t="shared" si="78"/>
        <v>30000</v>
      </c>
      <c r="F445" s="29">
        <f t="shared" si="78"/>
        <v>29742.7</v>
      </c>
      <c r="G445" s="29">
        <f t="shared" si="78"/>
        <v>257.3</v>
      </c>
      <c r="H445" s="29">
        <f t="shared" si="78"/>
        <v>20000</v>
      </c>
      <c r="I445" s="29">
        <f t="shared" si="78"/>
        <v>65000</v>
      </c>
      <c r="J445" s="29">
        <f t="shared" si="78"/>
        <v>10000</v>
      </c>
      <c r="K445" s="29">
        <f t="shared" si="78"/>
        <v>0</v>
      </c>
      <c r="L445" s="33"/>
    </row>
    <row r="446" spans="1:12">
      <c r="C446" s="9"/>
    </row>
    <row r="447" spans="1:12">
      <c r="A447" s="9" t="s">
        <v>309</v>
      </c>
      <c r="C447" s="9"/>
      <c r="D447" s="29">
        <f t="shared" ref="D447:K447" si="79">SUM(D445)</f>
        <v>30000</v>
      </c>
      <c r="E447" s="29">
        <f t="shared" si="79"/>
        <v>30000</v>
      </c>
      <c r="F447" s="29">
        <f t="shared" si="79"/>
        <v>29742.7</v>
      </c>
      <c r="G447" s="29">
        <f t="shared" si="79"/>
        <v>257.3</v>
      </c>
      <c r="H447" s="29">
        <f t="shared" si="79"/>
        <v>20000</v>
      </c>
      <c r="I447" s="29">
        <f t="shared" si="79"/>
        <v>65000</v>
      </c>
      <c r="J447" s="29">
        <f t="shared" si="79"/>
        <v>10000</v>
      </c>
      <c r="K447" s="29">
        <f t="shared" si="79"/>
        <v>0</v>
      </c>
      <c r="L447" s="30"/>
    </row>
    <row r="448" spans="1:12" s="16" customFormat="1">
      <c r="A448" s="9"/>
      <c r="B448" s="8"/>
      <c r="C448" s="9"/>
      <c r="D448" s="10"/>
      <c r="E448" s="10"/>
      <c r="F448" s="10"/>
      <c r="G448" s="10"/>
      <c r="H448" s="10"/>
      <c r="I448" s="10"/>
      <c r="J448" s="10"/>
      <c r="K448" s="10"/>
      <c r="L448" s="11"/>
    </row>
    <row r="449" spans="1:12" s="16" customFormat="1">
      <c r="A449" s="9" t="s">
        <v>310</v>
      </c>
      <c r="B449" s="8"/>
      <c r="C449" s="9"/>
      <c r="D449" s="10"/>
      <c r="E449" s="10"/>
      <c r="F449" s="10"/>
      <c r="G449" s="10"/>
      <c r="H449" s="10"/>
      <c r="I449" s="10"/>
      <c r="J449" s="10"/>
      <c r="K449" s="10"/>
      <c r="L449" s="11"/>
    </row>
    <row r="450" spans="1:12" s="16" customFormat="1">
      <c r="A450" s="9"/>
      <c r="B450" s="8"/>
      <c r="C450" s="9"/>
      <c r="D450" s="10"/>
      <c r="E450" s="10"/>
      <c r="F450" s="10"/>
      <c r="G450" s="10"/>
      <c r="H450" s="10"/>
      <c r="I450" s="10"/>
      <c r="J450" s="10"/>
      <c r="K450" s="10"/>
      <c r="L450" s="11"/>
    </row>
    <row r="451" spans="1:12">
      <c r="A451" s="9" t="s">
        <v>152</v>
      </c>
      <c r="C451" s="9" t="s">
        <v>109</v>
      </c>
    </row>
    <row r="452" spans="1:12">
      <c r="A452" s="12" t="s">
        <v>110</v>
      </c>
      <c r="B452" s="8">
        <v>4010</v>
      </c>
      <c r="C452" s="8" t="s">
        <v>56</v>
      </c>
      <c r="D452" s="17">
        <v>150</v>
      </c>
      <c r="E452" s="17">
        <v>150</v>
      </c>
      <c r="F452" s="17">
        <v>131.22</v>
      </c>
      <c r="G452" s="17">
        <v>18.78</v>
      </c>
      <c r="H452" s="17">
        <v>100</v>
      </c>
      <c r="I452" s="17">
        <v>0</v>
      </c>
      <c r="J452" s="17">
        <v>0</v>
      </c>
      <c r="K452" s="17"/>
    </row>
    <row r="453" spans="1:12">
      <c r="A453" s="12" t="s">
        <v>6</v>
      </c>
      <c r="B453" s="8">
        <v>4015</v>
      </c>
      <c r="C453" s="8" t="s">
        <v>111</v>
      </c>
      <c r="D453" s="17">
        <v>400</v>
      </c>
      <c r="E453" s="17">
        <v>400</v>
      </c>
      <c r="F453" s="17">
        <v>400</v>
      </c>
      <c r="G453" s="17">
        <v>0</v>
      </c>
      <c r="H453" s="17">
        <v>500</v>
      </c>
      <c r="I453" s="17">
        <v>1000</v>
      </c>
      <c r="J453" s="17">
        <v>1000</v>
      </c>
      <c r="K453" s="17"/>
    </row>
    <row r="454" spans="1:12">
      <c r="A454" s="12"/>
      <c r="B454" s="8">
        <v>5520</v>
      </c>
      <c r="C454" s="8" t="s">
        <v>35</v>
      </c>
      <c r="D454" s="17">
        <v>500</v>
      </c>
      <c r="E454" s="17">
        <v>500</v>
      </c>
      <c r="F454" s="17">
        <v>500</v>
      </c>
      <c r="G454" s="17">
        <v>0</v>
      </c>
      <c r="H454" s="17">
        <v>1000</v>
      </c>
      <c r="I454" s="17">
        <v>1400</v>
      </c>
      <c r="J454" s="17">
        <v>1400</v>
      </c>
      <c r="K454" s="17"/>
    </row>
    <row r="455" spans="1:12">
      <c r="A455" s="9"/>
      <c r="C455" s="9" t="s">
        <v>53</v>
      </c>
      <c r="D455" s="29">
        <f t="shared" ref="D455:K455" si="80">SUM(D452:D454)</f>
        <v>1050</v>
      </c>
      <c r="E455" s="29">
        <f t="shared" si="80"/>
        <v>1050</v>
      </c>
      <c r="F455" s="29">
        <f t="shared" si="80"/>
        <v>1031.22</v>
      </c>
      <c r="G455" s="29">
        <f t="shared" si="80"/>
        <v>18.78</v>
      </c>
      <c r="H455" s="29">
        <f t="shared" si="80"/>
        <v>1600</v>
      </c>
      <c r="I455" s="29">
        <f t="shared" si="80"/>
        <v>2400</v>
      </c>
      <c r="J455" s="29">
        <f t="shared" si="80"/>
        <v>2400</v>
      </c>
      <c r="K455" s="29">
        <f t="shared" si="80"/>
        <v>0</v>
      </c>
      <c r="L455" s="33"/>
    </row>
    <row r="456" spans="1:12" s="16" customFormat="1">
      <c r="B456" s="8"/>
      <c r="C456" s="9"/>
      <c r="D456" s="10"/>
      <c r="E456" s="10"/>
      <c r="F456" s="10"/>
      <c r="G456" s="10"/>
      <c r="H456" s="10"/>
      <c r="I456" s="10"/>
      <c r="J456" s="10"/>
      <c r="K456" s="10"/>
      <c r="L456" s="11"/>
    </row>
    <row r="457" spans="1:12" s="16" customFormat="1">
      <c r="A457" s="9" t="s">
        <v>311</v>
      </c>
      <c r="B457" s="8"/>
      <c r="C457" s="9"/>
      <c r="D457" s="29">
        <f t="shared" ref="D457:K457" si="81">SUM(D455)</f>
        <v>1050</v>
      </c>
      <c r="E457" s="29">
        <f t="shared" si="81"/>
        <v>1050</v>
      </c>
      <c r="F457" s="29">
        <f t="shared" si="81"/>
        <v>1031.22</v>
      </c>
      <c r="G457" s="29">
        <f t="shared" si="81"/>
        <v>18.78</v>
      </c>
      <c r="H457" s="29">
        <f t="shared" si="81"/>
        <v>1600</v>
      </c>
      <c r="I457" s="29">
        <f t="shared" si="81"/>
        <v>2400</v>
      </c>
      <c r="J457" s="29">
        <f t="shared" si="81"/>
        <v>2400</v>
      </c>
      <c r="K457" s="29">
        <f t="shared" si="81"/>
        <v>0</v>
      </c>
      <c r="L457" s="30"/>
    </row>
    <row r="458" spans="1:12" s="16" customFormat="1">
      <c r="A458" s="9"/>
      <c r="B458" s="8"/>
      <c r="C458" s="9"/>
      <c r="D458" s="10"/>
      <c r="E458" s="10"/>
      <c r="F458" s="10"/>
      <c r="G458" s="10"/>
      <c r="H458" s="10"/>
      <c r="I458" s="10"/>
      <c r="J458" s="10"/>
      <c r="K458" s="10"/>
      <c r="L458" s="44"/>
    </row>
    <row r="459" spans="1:12" s="16" customFormat="1">
      <c r="A459" s="9" t="s">
        <v>312</v>
      </c>
      <c r="B459" s="8"/>
      <c r="C459" s="9"/>
      <c r="D459" s="10"/>
      <c r="E459" s="10"/>
      <c r="F459" s="10"/>
      <c r="G459" s="10"/>
      <c r="H459" s="10"/>
      <c r="I459" s="10"/>
      <c r="J459" s="10"/>
      <c r="K459" s="10"/>
      <c r="L459" s="44"/>
    </row>
    <row r="460" spans="1:12" s="16" customFormat="1">
      <c r="A460" s="9"/>
      <c r="B460" s="8"/>
      <c r="C460" s="9"/>
      <c r="D460" s="10"/>
      <c r="E460" s="10"/>
      <c r="F460" s="10"/>
      <c r="G460" s="10"/>
      <c r="H460" s="10"/>
      <c r="I460" s="10"/>
      <c r="J460" s="10"/>
      <c r="K460" s="10"/>
      <c r="L460" s="44"/>
    </row>
    <row r="461" spans="1:12" s="38" customFormat="1">
      <c r="A461" s="9" t="s">
        <v>150</v>
      </c>
      <c r="B461" s="8"/>
      <c r="C461" s="9" t="s">
        <v>77</v>
      </c>
      <c r="D461" s="50"/>
      <c r="E461" s="50"/>
      <c r="F461" s="50"/>
      <c r="G461" s="50"/>
      <c r="H461" s="50"/>
      <c r="I461" s="50"/>
      <c r="J461" s="50"/>
      <c r="K461" s="50"/>
      <c r="L461" s="11"/>
    </row>
    <row r="462" spans="1:12" s="38" customFormat="1">
      <c r="A462" s="8" t="s">
        <v>212</v>
      </c>
      <c r="B462" s="8">
        <v>4010</v>
      </c>
      <c r="C462" s="8" t="s">
        <v>56</v>
      </c>
      <c r="D462" s="25">
        <v>0</v>
      </c>
      <c r="E462" s="25">
        <v>0</v>
      </c>
      <c r="F462" s="25">
        <v>0</v>
      </c>
      <c r="G462" s="25">
        <v>0</v>
      </c>
      <c r="H462" s="25">
        <v>100</v>
      </c>
      <c r="I462" s="25">
        <v>0</v>
      </c>
      <c r="J462" s="25">
        <v>0</v>
      </c>
      <c r="K462" s="25">
        <v>0</v>
      </c>
      <c r="L462" s="11"/>
    </row>
    <row r="463" spans="1:12" s="38" customFormat="1">
      <c r="A463" s="8" t="s">
        <v>213</v>
      </c>
      <c r="B463" s="8">
        <v>4015</v>
      </c>
      <c r="C463" s="8" t="s">
        <v>111</v>
      </c>
      <c r="D463" s="25">
        <v>0</v>
      </c>
      <c r="E463" s="25">
        <v>0</v>
      </c>
      <c r="F463" s="25">
        <v>0</v>
      </c>
      <c r="G463" s="25">
        <v>0</v>
      </c>
      <c r="H463" s="25">
        <v>1200</v>
      </c>
      <c r="I463" s="25">
        <v>0</v>
      </c>
      <c r="J463" s="25">
        <v>0</v>
      </c>
      <c r="K463" s="25">
        <v>0</v>
      </c>
      <c r="L463" s="11"/>
    </row>
    <row r="464" spans="1:12" s="16" customFormat="1">
      <c r="B464" s="9"/>
      <c r="C464" s="9" t="s">
        <v>53</v>
      </c>
      <c r="D464" s="55">
        <f t="shared" ref="D464:K464" si="82">SUM(D462:D463)</f>
        <v>0</v>
      </c>
      <c r="E464" s="55">
        <f t="shared" si="82"/>
        <v>0</v>
      </c>
      <c r="F464" s="55">
        <f t="shared" si="82"/>
        <v>0</v>
      </c>
      <c r="G464" s="55">
        <f t="shared" si="82"/>
        <v>0</v>
      </c>
      <c r="H464" s="55">
        <f t="shared" si="82"/>
        <v>1300</v>
      </c>
      <c r="I464" s="55">
        <f t="shared" si="82"/>
        <v>0</v>
      </c>
      <c r="J464" s="55">
        <f t="shared" si="82"/>
        <v>0</v>
      </c>
      <c r="K464" s="55">
        <f t="shared" si="82"/>
        <v>0</v>
      </c>
      <c r="L464" s="33"/>
    </row>
    <row r="465" spans="1:12">
      <c r="D465" s="31"/>
      <c r="E465" s="31"/>
      <c r="F465" s="31"/>
      <c r="G465" s="31"/>
      <c r="H465" s="31"/>
      <c r="I465" s="31"/>
      <c r="J465" s="31"/>
      <c r="K465" s="31"/>
    </row>
    <row r="466" spans="1:12">
      <c r="A466" s="9" t="s">
        <v>313</v>
      </c>
      <c r="C466" s="9"/>
      <c r="D466" s="29">
        <f t="shared" ref="D466:K466" si="83">SUM(D464)</f>
        <v>0</v>
      </c>
      <c r="E466" s="29">
        <f t="shared" si="83"/>
        <v>0</v>
      </c>
      <c r="F466" s="29">
        <f t="shared" si="83"/>
        <v>0</v>
      </c>
      <c r="G466" s="29">
        <f t="shared" si="83"/>
        <v>0</v>
      </c>
      <c r="H466" s="29">
        <f t="shared" si="83"/>
        <v>1300</v>
      </c>
      <c r="I466" s="29">
        <f t="shared" si="83"/>
        <v>0</v>
      </c>
      <c r="J466" s="29">
        <f t="shared" si="83"/>
        <v>0</v>
      </c>
      <c r="K466" s="29">
        <f t="shared" si="83"/>
        <v>0</v>
      </c>
      <c r="L466" s="33"/>
    </row>
    <row r="467" spans="1:12">
      <c r="A467" s="9"/>
      <c r="C467" s="9"/>
    </row>
    <row r="468" spans="1:12">
      <c r="A468" s="9" t="s">
        <v>7</v>
      </c>
      <c r="C468" s="9"/>
    </row>
    <row r="469" spans="1:12">
      <c r="A469" s="9"/>
      <c r="C469" s="9"/>
    </row>
    <row r="470" spans="1:12" s="16" customFormat="1">
      <c r="A470" s="9" t="s">
        <v>151</v>
      </c>
      <c r="B470" s="8"/>
      <c r="C470" s="9" t="s">
        <v>68</v>
      </c>
      <c r="D470" s="31"/>
      <c r="E470" s="31"/>
      <c r="F470" s="31"/>
      <c r="G470" s="31"/>
      <c r="H470" s="31"/>
      <c r="I470" s="31"/>
      <c r="J470" s="31"/>
      <c r="K470" s="31"/>
      <c r="L470" s="11"/>
    </row>
    <row r="471" spans="1:12" s="38" customFormat="1">
      <c r="A471" s="8" t="s">
        <v>61</v>
      </c>
      <c r="B471" s="8">
        <v>4060</v>
      </c>
      <c r="C471" s="8" t="s">
        <v>32</v>
      </c>
      <c r="D471" s="25">
        <v>1000</v>
      </c>
      <c r="E471" s="25">
        <v>1000</v>
      </c>
      <c r="F471" s="25">
        <v>1000</v>
      </c>
      <c r="G471" s="25">
        <v>0</v>
      </c>
      <c r="H471" s="25">
        <v>1000</v>
      </c>
      <c r="I471" s="25">
        <v>1000</v>
      </c>
      <c r="J471" s="25">
        <v>1000</v>
      </c>
      <c r="K471" s="25"/>
      <c r="L471" s="11" t="s">
        <v>33</v>
      </c>
    </row>
    <row r="472" spans="1:12" s="16" customFormat="1">
      <c r="A472" s="8" t="s">
        <v>62</v>
      </c>
      <c r="B472" s="9"/>
      <c r="C472" s="9" t="s">
        <v>53</v>
      </c>
      <c r="D472" s="52">
        <f t="shared" ref="D472:K472" si="84">SUM(D471)</f>
        <v>1000</v>
      </c>
      <c r="E472" s="52">
        <f t="shared" si="84"/>
        <v>1000</v>
      </c>
      <c r="F472" s="52">
        <f t="shared" si="84"/>
        <v>1000</v>
      </c>
      <c r="G472" s="52">
        <f t="shared" si="84"/>
        <v>0</v>
      </c>
      <c r="H472" s="52">
        <f t="shared" si="84"/>
        <v>1000</v>
      </c>
      <c r="I472" s="52">
        <f t="shared" si="84"/>
        <v>1000</v>
      </c>
      <c r="J472" s="52">
        <f t="shared" si="84"/>
        <v>1000</v>
      </c>
      <c r="K472" s="52">
        <f t="shared" si="84"/>
        <v>0</v>
      </c>
      <c r="L472" s="11"/>
    </row>
    <row r="474" spans="1:12" s="16" customFormat="1">
      <c r="A474" s="9" t="s">
        <v>189</v>
      </c>
      <c r="B474" s="8"/>
      <c r="C474" s="9" t="s">
        <v>59</v>
      </c>
      <c r="D474" s="31"/>
      <c r="E474" s="31"/>
      <c r="F474" s="31"/>
      <c r="G474" s="31"/>
      <c r="H474" s="31"/>
      <c r="I474" s="31"/>
      <c r="J474" s="31"/>
      <c r="K474" s="31"/>
      <c r="L474" s="11"/>
    </row>
    <row r="475" spans="1:12">
      <c r="A475" s="8" t="s">
        <v>102</v>
      </c>
      <c r="B475" s="8">
        <v>2310</v>
      </c>
      <c r="C475" s="8" t="s">
        <v>79</v>
      </c>
      <c r="D475" s="25">
        <v>2000</v>
      </c>
      <c r="E475" s="25">
        <v>2000</v>
      </c>
      <c r="F475" s="25">
        <v>0</v>
      </c>
      <c r="G475" s="25">
        <v>2000</v>
      </c>
      <c r="H475" s="25">
        <v>0</v>
      </c>
      <c r="I475" s="25">
        <v>9504</v>
      </c>
      <c r="J475" s="25">
        <v>0</v>
      </c>
      <c r="K475" s="25"/>
    </row>
    <row r="476" spans="1:12">
      <c r="A476" s="8" t="s">
        <v>103</v>
      </c>
      <c r="B476" s="8">
        <v>3200</v>
      </c>
      <c r="C476" s="8" t="s">
        <v>198</v>
      </c>
      <c r="D476" s="25">
        <v>35</v>
      </c>
      <c r="E476" s="25">
        <v>35</v>
      </c>
      <c r="F476" s="25">
        <v>0</v>
      </c>
      <c r="G476" s="25">
        <v>35</v>
      </c>
      <c r="H476" s="25">
        <v>0</v>
      </c>
      <c r="I476" s="25">
        <v>181</v>
      </c>
      <c r="J476" s="25">
        <v>0</v>
      </c>
      <c r="K476" s="25"/>
    </row>
    <row r="477" spans="1:12">
      <c r="A477" s="12"/>
      <c r="B477" s="8">
        <v>4010</v>
      </c>
      <c r="C477" s="8" t="s">
        <v>56</v>
      </c>
      <c r="D477" s="25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300</v>
      </c>
      <c r="J477" s="25">
        <v>0</v>
      </c>
      <c r="K477" s="25"/>
    </row>
    <row r="478" spans="1:12">
      <c r="A478" s="12"/>
      <c r="B478" s="8">
        <v>4015</v>
      </c>
      <c r="C478" s="8" t="s">
        <v>111</v>
      </c>
      <c r="D478" s="25">
        <v>0</v>
      </c>
      <c r="E478" s="25">
        <v>0</v>
      </c>
      <c r="F478" s="25">
        <v>0</v>
      </c>
      <c r="G478" s="25">
        <v>0</v>
      </c>
      <c r="H478" s="25">
        <v>0</v>
      </c>
      <c r="I478" s="25">
        <v>2000</v>
      </c>
      <c r="J478" s="25">
        <v>0</v>
      </c>
      <c r="K478" s="25"/>
    </row>
    <row r="479" spans="1:12">
      <c r="B479" s="8">
        <v>4060</v>
      </c>
      <c r="C479" s="8" t="s">
        <v>32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25">
        <v>400</v>
      </c>
      <c r="J479" s="25">
        <v>0</v>
      </c>
      <c r="K479" s="25"/>
    </row>
    <row r="480" spans="1:12">
      <c r="B480" s="8">
        <v>5214</v>
      </c>
      <c r="C480" s="48" t="s">
        <v>196</v>
      </c>
      <c r="D480" s="25">
        <v>0</v>
      </c>
      <c r="E480" s="25">
        <v>0</v>
      </c>
      <c r="F480" s="25">
        <v>0</v>
      </c>
      <c r="G480" s="25">
        <v>0</v>
      </c>
      <c r="H480" s="25">
        <v>0</v>
      </c>
      <c r="I480" s="25">
        <v>700</v>
      </c>
      <c r="J480" s="25">
        <v>0</v>
      </c>
      <c r="K480" s="25"/>
    </row>
    <row r="481" spans="1:12">
      <c r="C481" s="9" t="s">
        <v>53</v>
      </c>
      <c r="D481" s="55">
        <f t="shared" ref="D481:K481" si="85">SUM(D475:D480)</f>
        <v>2035</v>
      </c>
      <c r="E481" s="55">
        <f t="shared" si="85"/>
        <v>2035</v>
      </c>
      <c r="F481" s="55">
        <f t="shared" si="85"/>
        <v>0</v>
      </c>
      <c r="G481" s="55">
        <f t="shared" si="85"/>
        <v>2035</v>
      </c>
      <c r="H481" s="55">
        <f t="shared" si="85"/>
        <v>0</v>
      </c>
      <c r="I481" s="55">
        <f t="shared" si="85"/>
        <v>13085</v>
      </c>
      <c r="J481" s="55">
        <f t="shared" si="85"/>
        <v>0</v>
      </c>
      <c r="K481" s="55">
        <f t="shared" si="85"/>
        <v>0</v>
      </c>
      <c r="L481" s="33"/>
    </row>
    <row r="482" spans="1:12" s="16" customFormat="1">
      <c r="A482" s="8"/>
      <c r="B482" s="9"/>
      <c r="C482" s="9"/>
      <c r="D482" s="52"/>
      <c r="E482" s="52"/>
      <c r="F482" s="52"/>
      <c r="G482" s="52"/>
      <c r="H482" s="52"/>
      <c r="I482" s="52"/>
      <c r="J482" s="52"/>
      <c r="K482" s="52"/>
      <c r="L482" s="11"/>
    </row>
    <row r="483" spans="1:12">
      <c r="A483" s="9" t="s">
        <v>314</v>
      </c>
      <c r="C483" s="9"/>
      <c r="D483" s="29">
        <f t="shared" ref="D483:K483" si="86">SUM(D472,D481)</f>
        <v>3035</v>
      </c>
      <c r="E483" s="29">
        <f t="shared" si="86"/>
        <v>3035</v>
      </c>
      <c r="F483" s="29">
        <f t="shared" si="86"/>
        <v>1000</v>
      </c>
      <c r="G483" s="29">
        <f t="shared" si="86"/>
        <v>2035</v>
      </c>
      <c r="H483" s="29">
        <f t="shared" si="86"/>
        <v>1000</v>
      </c>
      <c r="I483" s="29">
        <f t="shared" si="86"/>
        <v>14085</v>
      </c>
      <c r="J483" s="29">
        <f t="shared" si="86"/>
        <v>1000</v>
      </c>
      <c r="K483" s="29">
        <f t="shared" si="86"/>
        <v>0</v>
      </c>
      <c r="L483" s="33"/>
    </row>
    <row r="484" spans="1:12">
      <c r="A484" s="9"/>
      <c r="C484" s="9"/>
    </row>
    <row r="485" spans="1:12" s="16" customFormat="1" ht="12.75" thickBot="1">
      <c r="A485" s="13" t="s">
        <v>66</v>
      </c>
      <c r="B485" s="8"/>
      <c r="C485" s="9"/>
      <c r="D485" s="53">
        <f t="shared" ref="D485:K485" si="87">SUM(D447,D457,D466,D483)</f>
        <v>34085</v>
      </c>
      <c r="E485" s="53">
        <f t="shared" si="87"/>
        <v>34085</v>
      </c>
      <c r="F485" s="53">
        <f t="shared" si="87"/>
        <v>31773.920000000002</v>
      </c>
      <c r="G485" s="53">
        <f t="shared" si="87"/>
        <v>2311.08</v>
      </c>
      <c r="H485" s="53">
        <f t="shared" si="87"/>
        <v>23900</v>
      </c>
      <c r="I485" s="53">
        <f t="shared" si="87"/>
        <v>81485</v>
      </c>
      <c r="J485" s="53">
        <f t="shared" si="87"/>
        <v>13400</v>
      </c>
      <c r="K485" s="53">
        <f t="shared" si="87"/>
        <v>0</v>
      </c>
      <c r="L485" s="54"/>
    </row>
    <row r="486" spans="1:12" s="16" customFormat="1" ht="12.75" thickTop="1">
      <c r="A486" s="9"/>
      <c r="B486" s="8"/>
      <c r="C486" s="9"/>
      <c r="D486" s="31"/>
      <c r="E486" s="31"/>
      <c r="F486" s="31"/>
      <c r="G486" s="31"/>
      <c r="H486" s="31"/>
      <c r="I486" s="31"/>
      <c r="J486" s="31"/>
      <c r="K486" s="31"/>
      <c r="L486" s="11"/>
    </row>
    <row r="487" spans="1:12" s="16" customFormat="1">
      <c r="A487" s="13" t="s">
        <v>315</v>
      </c>
      <c r="B487" s="8"/>
      <c r="C487" s="9"/>
      <c r="D487" s="31"/>
      <c r="E487" s="31"/>
      <c r="F487" s="31"/>
      <c r="G487" s="31"/>
      <c r="H487" s="31"/>
      <c r="I487" s="31"/>
      <c r="J487" s="31"/>
      <c r="K487" s="31"/>
      <c r="L487" s="46"/>
    </row>
    <row r="488" spans="1:12">
      <c r="A488" s="9"/>
      <c r="D488" s="31"/>
      <c r="E488" s="31"/>
      <c r="F488" s="31"/>
      <c r="G488" s="31"/>
      <c r="H488" s="31"/>
      <c r="I488" s="31"/>
      <c r="J488" s="31"/>
      <c r="K488" s="31"/>
    </row>
    <row r="489" spans="1:12">
      <c r="A489" s="9" t="s">
        <v>60</v>
      </c>
      <c r="B489" s="14"/>
      <c r="D489" s="31"/>
      <c r="E489" s="31"/>
      <c r="F489" s="31"/>
      <c r="G489" s="31"/>
      <c r="H489" s="31"/>
      <c r="I489" s="31"/>
      <c r="J489" s="31"/>
      <c r="K489" s="31"/>
    </row>
    <row r="490" spans="1:12">
      <c r="A490" s="13"/>
      <c r="B490" s="14"/>
      <c r="C490" s="56"/>
    </row>
    <row r="491" spans="1:12" s="16" customFormat="1">
      <c r="A491" s="9" t="s">
        <v>190</v>
      </c>
      <c r="B491" s="8"/>
      <c r="C491" s="9" t="s">
        <v>169</v>
      </c>
      <c r="D491" s="10"/>
      <c r="E491" s="10"/>
      <c r="F491" s="10"/>
      <c r="G491" s="10"/>
      <c r="H491" s="10"/>
      <c r="I491" s="10"/>
      <c r="J491" s="10"/>
      <c r="K491" s="10"/>
      <c r="L491" s="12"/>
    </row>
    <row r="492" spans="1:12">
      <c r="B492" s="8">
        <v>7320</v>
      </c>
      <c r="C492" s="8" t="s">
        <v>5</v>
      </c>
      <c r="D492" s="17">
        <v>20000</v>
      </c>
      <c r="E492" s="17">
        <v>36082</v>
      </c>
      <c r="F492" s="17">
        <v>0</v>
      </c>
      <c r="G492" s="17">
        <v>16265</v>
      </c>
      <c r="H492" s="17">
        <v>16000</v>
      </c>
      <c r="I492" s="17">
        <v>192143</v>
      </c>
      <c r="J492" s="17">
        <v>190643</v>
      </c>
      <c r="K492" s="17"/>
    </row>
    <row r="493" spans="1:12" s="16" customFormat="1">
      <c r="A493" s="9"/>
      <c r="B493" s="9"/>
      <c r="C493" s="9" t="s">
        <v>53</v>
      </c>
      <c r="D493" s="10">
        <f t="shared" ref="D493:K493" si="88">SUM(D492)</f>
        <v>20000</v>
      </c>
      <c r="E493" s="10">
        <f t="shared" si="88"/>
        <v>36082</v>
      </c>
      <c r="F493" s="10">
        <f t="shared" si="88"/>
        <v>0</v>
      </c>
      <c r="G493" s="10">
        <f t="shared" si="88"/>
        <v>16265</v>
      </c>
      <c r="H493" s="10">
        <f t="shared" si="88"/>
        <v>16000</v>
      </c>
      <c r="I493" s="10">
        <f t="shared" si="88"/>
        <v>192143</v>
      </c>
      <c r="J493" s="10">
        <f t="shared" si="88"/>
        <v>190643</v>
      </c>
      <c r="K493" s="10">
        <f t="shared" si="88"/>
        <v>0</v>
      </c>
      <c r="L493" s="49"/>
    </row>
    <row r="494" spans="1:12" s="16" customFormat="1">
      <c r="A494" s="15" t="s">
        <v>324</v>
      </c>
      <c r="B494" s="9"/>
      <c r="C494" s="9"/>
      <c r="D494" s="10"/>
      <c r="E494" s="10"/>
      <c r="F494" s="10"/>
      <c r="G494" s="10"/>
      <c r="H494" s="10"/>
      <c r="I494" s="10"/>
      <c r="J494" s="10"/>
      <c r="K494" s="10"/>
      <c r="L494" s="49"/>
    </row>
    <row r="495" spans="1:12" s="16" customFormat="1">
      <c r="A495" s="15" t="s">
        <v>325</v>
      </c>
      <c r="B495" s="9"/>
      <c r="C495" s="9"/>
      <c r="D495" s="29"/>
      <c r="E495" s="29"/>
      <c r="F495" s="29"/>
      <c r="G495" s="29"/>
      <c r="H495" s="29"/>
      <c r="I495" s="29"/>
      <c r="J495" s="29"/>
      <c r="K495" s="29"/>
      <c r="L495" s="57"/>
    </row>
    <row r="496" spans="1:12">
      <c r="D496" s="31"/>
      <c r="E496" s="31"/>
      <c r="F496" s="31"/>
      <c r="G496" s="31"/>
      <c r="H496" s="31"/>
      <c r="I496" s="31"/>
      <c r="J496" s="31"/>
      <c r="K496" s="31"/>
    </row>
    <row r="497" spans="1:12" s="16" customFormat="1">
      <c r="A497" s="9" t="s">
        <v>316</v>
      </c>
      <c r="B497" s="8"/>
      <c r="C497" s="9"/>
      <c r="D497" s="29">
        <f t="shared" ref="D497:K497" si="89">SUM(D493)</f>
        <v>20000</v>
      </c>
      <c r="E497" s="29">
        <f t="shared" si="89"/>
        <v>36082</v>
      </c>
      <c r="F497" s="29">
        <f t="shared" si="89"/>
        <v>0</v>
      </c>
      <c r="G497" s="29">
        <f t="shared" si="89"/>
        <v>16265</v>
      </c>
      <c r="H497" s="29">
        <f t="shared" si="89"/>
        <v>16000</v>
      </c>
      <c r="I497" s="29">
        <f t="shared" si="89"/>
        <v>192143</v>
      </c>
      <c r="J497" s="29">
        <f t="shared" si="89"/>
        <v>190643</v>
      </c>
      <c r="K497" s="29">
        <f t="shared" si="89"/>
        <v>0</v>
      </c>
      <c r="L497" s="30"/>
    </row>
    <row r="498" spans="1:12">
      <c r="D498" s="31"/>
      <c r="E498" s="31"/>
      <c r="F498" s="31"/>
      <c r="G498" s="31"/>
      <c r="H498" s="31"/>
      <c r="I498" s="31"/>
      <c r="J498" s="31"/>
      <c r="K498" s="31"/>
    </row>
    <row r="499" spans="1:12" s="38" customFormat="1">
      <c r="A499" s="9"/>
      <c r="B499" s="8"/>
      <c r="C499" s="45" t="s">
        <v>45</v>
      </c>
      <c r="D499" s="31">
        <v>0</v>
      </c>
      <c r="E499" s="31">
        <v>-19817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1">
        <v>0</v>
      </c>
      <c r="L499" s="11"/>
    </row>
    <row r="500" spans="1:12">
      <c r="A500" s="13"/>
      <c r="C500" s="9"/>
      <c r="L500" s="44"/>
    </row>
    <row r="501" spans="1:12">
      <c r="A501" s="13"/>
      <c r="C501" s="45" t="s">
        <v>106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44"/>
    </row>
    <row r="502" spans="1:12">
      <c r="A502" s="9"/>
      <c r="C502" s="45"/>
    </row>
    <row r="503" spans="1:12" s="16" customFormat="1">
      <c r="A503" s="9" t="s">
        <v>317</v>
      </c>
      <c r="B503" s="8"/>
      <c r="C503" s="9"/>
      <c r="D503" s="29">
        <f t="shared" ref="D503:K503" si="90">SUM(D497:D502)</f>
        <v>20000</v>
      </c>
      <c r="E503" s="29">
        <f t="shared" si="90"/>
        <v>16265</v>
      </c>
      <c r="F503" s="29">
        <f t="shared" si="90"/>
        <v>0</v>
      </c>
      <c r="G503" s="29">
        <f t="shared" si="90"/>
        <v>16265</v>
      </c>
      <c r="H503" s="29">
        <f t="shared" si="90"/>
        <v>16000</v>
      </c>
      <c r="I503" s="29">
        <f t="shared" si="90"/>
        <v>192143</v>
      </c>
      <c r="J503" s="29">
        <f t="shared" si="90"/>
        <v>190643</v>
      </c>
      <c r="K503" s="29">
        <f t="shared" si="90"/>
        <v>0</v>
      </c>
      <c r="L503" s="30"/>
    </row>
    <row r="504" spans="1:12" s="16" customFormat="1">
      <c r="A504" s="9"/>
      <c r="B504" s="8"/>
      <c r="C504" s="9"/>
      <c r="D504" s="10"/>
      <c r="E504" s="10"/>
      <c r="F504" s="10"/>
      <c r="G504" s="10"/>
      <c r="H504" s="10"/>
      <c r="I504" s="10"/>
      <c r="J504" s="10"/>
      <c r="K504" s="10"/>
      <c r="L504" s="44"/>
    </row>
    <row r="505" spans="1:12">
      <c r="A505" s="9" t="s">
        <v>253</v>
      </c>
      <c r="B505" s="14"/>
      <c r="D505" s="31"/>
      <c r="E505" s="31"/>
      <c r="F505" s="31"/>
      <c r="G505" s="31"/>
      <c r="H505" s="31"/>
      <c r="I505" s="31"/>
      <c r="J505" s="31"/>
      <c r="K505" s="31"/>
    </row>
    <row r="506" spans="1:12">
      <c r="A506" s="13"/>
      <c r="B506" s="14"/>
      <c r="C506" s="56"/>
    </row>
    <row r="507" spans="1:12" s="16" customFormat="1">
      <c r="A507" s="9" t="s">
        <v>191</v>
      </c>
      <c r="B507" s="8"/>
      <c r="C507" s="9" t="s">
        <v>253</v>
      </c>
      <c r="D507" s="10"/>
      <c r="E507" s="10"/>
      <c r="F507" s="10"/>
      <c r="G507" s="10"/>
      <c r="H507" s="10"/>
      <c r="I507" s="10"/>
      <c r="J507" s="10"/>
      <c r="K507" s="10"/>
      <c r="L507" s="11" t="s">
        <v>290</v>
      </c>
    </row>
    <row r="508" spans="1:12">
      <c r="B508" s="8">
        <v>7320</v>
      </c>
      <c r="C508" s="8" t="s">
        <v>5</v>
      </c>
      <c r="D508" s="17">
        <v>1000</v>
      </c>
      <c r="E508" s="17">
        <v>1000</v>
      </c>
      <c r="F508" s="17">
        <v>602.53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</row>
    <row r="509" spans="1:12" s="16" customFormat="1">
      <c r="A509" s="9"/>
      <c r="B509" s="9"/>
      <c r="C509" s="9" t="s">
        <v>53</v>
      </c>
      <c r="D509" s="29">
        <f t="shared" ref="D509:K509" si="91">SUM(D508)</f>
        <v>1000</v>
      </c>
      <c r="E509" s="29">
        <f t="shared" si="91"/>
        <v>1000</v>
      </c>
      <c r="F509" s="29">
        <f t="shared" si="91"/>
        <v>602.53</v>
      </c>
      <c r="G509" s="29">
        <f t="shared" si="91"/>
        <v>0</v>
      </c>
      <c r="H509" s="29">
        <f t="shared" si="91"/>
        <v>0</v>
      </c>
      <c r="I509" s="29">
        <f t="shared" si="91"/>
        <v>0</v>
      </c>
      <c r="J509" s="29">
        <f t="shared" si="91"/>
        <v>0</v>
      </c>
      <c r="K509" s="29">
        <f t="shared" si="91"/>
        <v>0</v>
      </c>
      <c r="L509" s="57"/>
    </row>
    <row r="510" spans="1:12">
      <c r="D510" s="31"/>
      <c r="E510" s="31"/>
      <c r="F510" s="31"/>
      <c r="G510" s="31"/>
      <c r="H510" s="31"/>
      <c r="I510" s="31"/>
      <c r="J510" s="31"/>
      <c r="K510" s="31"/>
    </row>
    <row r="511" spans="1:12" s="16" customFormat="1">
      <c r="A511" s="9" t="s">
        <v>318</v>
      </c>
      <c r="B511" s="8"/>
      <c r="C511" s="9"/>
      <c r="D511" s="29">
        <f t="shared" ref="D511:K511" si="92">SUM(D509)</f>
        <v>1000</v>
      </c>
      <c r="E511" s="29">
        <f t="shared" si="92"/>
        <v>1000</v>
      </c>
      <c r="F511" s="29">
        <f t="shared" si="92"/>
        <v>602.53</v>
      </c>
      <c r="G511" s="29">
        <f t="shared" si="92"/>
        <v>0</v>
      </c>
      <c r="H511" s="29">
        <f t="shared" si="92"/>
        <v>0</v>
      </c>
      <c r="I511" s="29">
        <f t="shared" si="92"/>
        <v>0</v>
      </c>
      <c r="J511" s="29">
        <f t="shared" si="92"/>
        <v>0</v>
      </c>
      <c r="K511" s="29">
        <f t="shared" si="92"/>
        <v>0</v>
      </c>
      <c r="L511" s="30"/>
    </row>
    <row r="512" spans="1:12" s="16" customFormat="1">
      <c r="A512" s="9"/>
      <c r="B512" s="8"/>
      <c r="C512" s="9"/>
      <c r="D512" s="10"/>
      <c r="E512" s="10"/>
      <c r="F512" s="10"/>
      <c r="G512" s="10"/>
      <c r="H512" s="10"/>
      <c r="I512" s="10"/>
      <c r="J512" s="10"/>
      <c r="K512" s="10"/>
      <c r="L512" s="11"/>
    </row>
    <row r="513" spans="1:12" s="16" customFormat="1" ht="12.75" thickBot="1">
      <c r="A513" s="13" t="s">
        <v>319</v>
      </c>
      <c r="B513" s="8"/>
      <c r="C513" s="9"/>
      <c r="D513" s="53">
        <f t="shared" ref="D513:K513" si="93">SUM(D497,D511)</f>
        <v>21000</v>
      </c>
      <c r="E513" s="53">
        <f t="shared" si="93"/>
        <v>37082</v>
      </c>
      <c r="F513" s="53">
        <f t="shared" si="93"/>
        <v>602.53</v>
      </c>
      <c r="G513" s="53">
        <f t="shared" si="93"/>
        <v>16265</v>
      </c>
      <c r="H513" s="53">
        <f t="shared" si="93"/>
        <v>16000</v>
      </c>
      <c r="I513" s="53">
        <f t="shared" si="93"/>
        <v>192143</v>
      </c>
      <c r="J513" s="53">
        <f t="shared" si="93"/>
        <v>190643</v>
      </c>
      <c r="K513" s="53">
        <f t="shared" si="93"/>
        <v>0</v>
      </c>
      <c r="L513" s="54"/>
    </row>
    <row r="514" spans="1:12" s="16" customFormat="1" ht="12.75" thickTop="1">
      <c r="A514" s="13"/>
      <c r="B514" s="8"/>
      <c r="C514" s="9"/>
      <c r="D514" s="10"/>
      <c r="E514" s="10"/>
      <c r="F514" s="10"/>
      <c r="G514" s="10"/>
      <c r="H514" s="10"/>
      <c r="I514" s="10"/>
      <c r="J514" s="10"/>
      <c r="K514" s="10"/>
      <c r="L514" s="44"/>
    </row>
    <row r="515" spans="1:12" s="16" customFormat="1" ht="12.75" thickBot="1">
      <c r="A515" s="13" t="s">
        <v>320</v>
      </c>
      <c r="B515" s="8"/>
      <c r="C515" s="9"/>
      <c r="D515" s="53">
        <f t="shared" ref="D515:K515" si="94">SUM(D503,D511)</f>
        <v>21000</v>
      </c>
      <c r="E515" s="53">
        <f t="shared" si="94"/>
        <v>17265</v>
      </c>
      <c r="F515" s="53">
        <f t="shared" si="94"/>
        <v>602.53</v>
      </c>
      <c r="G515" s="53">
        <f t="shared" si="94"/>
        <v>16265</v>
      </c>
      <c r="H515" s="53">
        <f t="shared" si="94"/>
        <v>16000</v>
      </c>
      <c r="I515" s="53">
        <f t="shared" si="94"/>
        <v>192143</v>
      </c>
      <c r="J515" s="53">
        <f t="shared" si="94"/>
        <v>190643</v>
      </c>
      <c r="K515" s="53">
        <f t="shared" si="94"/>
        <v>0</v>
      </c>
      <c r="L515" s="54"/>
    </row>
    <row r="516" spans="1:12" s="16" customFormat="1" ht="12.75" thickTop="1">
      <c r="A516" s="9"/>
      <c r="B516" s="8"/>
      <c r="C516" s="9"/>
      <c r="D516" s="10"/>
      <c r="E516" s="10"/>
      <c r="F516" s="10"/>
      <c r="G516" s="10"/>
      <c r="H516" s="10"/>
      <c r="I516" s="10"/>
      <c r="J516" s="10"/>
      <c r="K516" s="10"/>
      <c r="L516" s="11"/>
    </row>
    <row r="517" spans="1:12" s="38" customFormat="1">
      <c r="A517" s="13" t="s">
        <v>71</v>
      </c>
      <c r="B517" s="8"/>
      <c r="C517" s="9"/>
      <c r="D517" s="37"/>
      <c r="E517" s="37"/>
      <c r="F517" s="37"/>
      <c r="G517" s="37"/>
      <c r="H517" s="37"/>
      <c r="I517" s="37"/>
      <c r="J517" s="37"/>
      <c r="K517" s="37"/>
      <c r="L517" s="11"/>
    </row>
    <row r="519" spans="1:12" s="16" customFormat="1">
      <c r="A519" s="9" t="s">
        <v>326</v>
      </c>
      <c r="B519" s="8"/>
      <c r="C519" s="9"/>
      <c r="D519" s="10"/>
      <c r="E519" s="10"/>
      <c r="F519" s="10"/>
      <c r="G519" s="10"/>
      <c r="H519" s="10"/>
      <c r="I519" s="10"/>
      <c r="J519" s="10"/>
      <c r="K519" s="10"/>
      <c r="L519" s="11"/>
    </row>
    <row r="520" spans="1:12">
      <c r="D520" s="17"/>
      <c r="E520" s="17"/>
      <c r="F520" s="17"/>
      <c r="G520" s="17"/>
      <c r="H520" s="17"/>
      <c r="I520" s="17"/>
      <c r="J520" s="17"/>
      <c r="K520" s="17"/>
    </row>
    <row r="521" spans="1:12" s="16" customFormat="1">
      <c r="A521" s="9" t="s">
        <v>327</v>
      </c>
      <c r="B521" s="8"/>
      <c r="C521" s="8"/>
      <c r="D521" s="17"/>
      <c r="E521" s="17"/>
      <c r="F521" s="17"/>
      <c r="G521" s="17"/>
      <c r="H521" s="17"/>
      <c r="I521" s="17"/>
      <c r="J521" s="17"/>
      <c r="K521" s="17"/>
      <c r="L521" s="11"/>
    </row>
    <row r="522" spans="1:12">
      <c r="C522" s="9"/>
      <c r="D522" s="29"/>
      <c r="E522" s="29"/>
      <c r="F522" s="29"/>
      <c r="G522" s="29"/>
      <c r="H522" s="29"/>
      <c r="I522" s="29"/>
      <c r="J522" s="29"/>
      <c r="K522" s="29"/>
      <c r="L522" s="33"/>
    </row>
    <row r="524" spans="1:12" ht="12.75" thickBot="1">
      <c r="A524" s="13" t="s">
        <v>321</v>
      </c>
      <c r="C524" s="58"/>
      <c r="D524" s="59"/>
      <c r="E524" s="59"/>
      <c r="F524" s="59"/>
      <c r="G524" s="59"/>
      <c r="H524" s="59"/>
      <c r="I524" s="59"/>
      <c r="J524" s="59"/>
      <c r="K524" s="59"/>
      <c r="L524" s="60"/>
    </row>
    <row r="525" spans="1:12" ht="12.75" thickTop="1">
      <c r="A525" s="13"/>
      <c r="C525" s="58"/>
      <c r="D525" s="52"/>
      <c r="E525" s="52"/>
      <c r="F525" s="52"/>
      <c r="G525" s="52"/>
      <c r="H525" s="52"/>
      <c r="I525" s="52"/>
      <c r="J525" s="52"/>
      <c r="K525" s="52"/>
    </row>
    <row r="526" spans="1:12">
      <c r="A526" s="13" t="s">
        <v>322</v>
      </c>
      <c r="C526" s="9"/>
      <c r="D526" s="31"/>
      <c r="E526" s="31"/>
      <c r="F526" s="31"/>
      <c r="G526" s="31"/>
      <c r="H526" s="31"/>
      <c r="I526" s="31"/>
      <c r="J526" s="31"/>
      <c r="K526" s="31"/>
    </row>
    <row r="527" spans="1:12">
      <c r="A527" s="9"/>
      <c r="C527" s="58"/>
      <c r="D527" s="31"/>
      <c r="E527" s="31"/>
      <c r="F527" s="31"/>
      <c r="G527" s="31"/>
      <c r="H527" s="31"/>
      <c r="I527" s="31"/>
      <c r="J527" s="31"/>
      <c r="K527" s="31"/>
    </row>
    <row r="528" spans="1:12">
      <c r="A528" s="9"/>
      <c r="C528" s="45" t="s">
        <v>239</v>
      </c>
      <c r="D528" s="10">
        <f t="shared" ref="D528:K528" si="95">SUM(D109)</f>
        <v>48475</v>
      </c>
      <c r="E528" s="10">
        <f t="shared" si="95"/>
        <v>50581</v>
      </c>
      <c r="F528" s="10">
        <f t="shared" si="95"/>
        <v>35041.520000000004</v>
      </c>
      <c r="G528" s="10">
        <f t="shared" si="95"/>
        <v>15539.480000000001</v>
      </c>
      <c r="H528" s="10">
        <f t="shared" si="95"/>
        <v>59300</v>
      </c>
      <c r="I528" s="10">
        <f t="shared" si="95"/>
        <v>164900</v>
      </c>
      <c r="J528" s="10">
        <f t="shared" si="95"/>
        <v>159400</v>
      </c>
      <c r="K528" s="10">
        <f t="shared" si="95"/>
        <v>0</v>
      </c>
    </row>
    <row r="529" spans="1:12">
      <c r="A529" s="9"/>
      <c r="C529" s="45" t="s">
        <v>240</v>
      </c>
      <c r="D529" s="10">
        <f t="shared" ref="D529:K529" si="96">SUM(D158)</f>
        <v>425578.63</v>
      </c>
      <c r="E529" s="10">
        <f t="shared" si="96"/>
        <v>449852.63</v>
      </c>
      <c r="F529" s="10">
        <f t="shared" si="96"/>
        <v>436412.57</v>
      </c>
      <c r="G529" s="10">
        <f t="shared" si="96"/>
        <v>13440.059999999998</v>
      </c>
      <c r="H529" s="10">
        <f t="shared" si="96"/>
        <v>551406.49</v>
      </c>
      <c r="I529" s="10">
        <f t="shared" si="96"/>
        <v>625063.12</v>
      </c>
      <c r="J529" s="10">
        <f t="shared" si="96"/>
        <v>625063.12</v>
      </c>
      <c r="K529" s="10">
        <f t="shared" si="96"/>
        <v>0</v>
      </c>
    </row>
    <row r="530" spans="1:12" s="16" customFormat="1">
      <c r="A530" s="9"/>
      <c r="B530" s="8"/>
      <c r="C530" s="45" t="s">
        <v>34</v>
      </c>
      <c r="D530" s="31">
        <f t="shared" ref="D530:K530" si="97">SUM(D191)</f>
        <v>27986</v>
      </c>
      <c r="E530" s="31">
        <f t="shared" si="97"/>
        <v>27986</v>
      </c>
      <c r="F530" s="31">
        <f t="shared" si="97"/>
        <v>21884.97</v>
      </c>
      <c r="G530" s="31">
        <f t="shared" si="97"/>
        <v>6101.03</v>
      </c>
      <c r="H530" s="31">
        <f t="shared" si="97"/>
        <v>19000</v>
      </c>
      <c r="I530" s="31">
        <f t="shared" si="97"/>
        <v>53200</v>
      </c>
      <c r="J530" s="31">
        <f t="shared" si="97"/>
        <v>27000</v>
      </c>
      <c r="K530" s="31">
        <f t="shared" si="97"/>
        <v>0</v>
      </c>
      <c r="L530" s="11"/>
    </row>
    <row r="531" spans="1:12" s="16" customFormat="1">
      <c r="A531" s="9"/>
      <c r="B531" s="8"/>
      <c r="C531" s="45" t="s">
        <v>241</v>
      </c>
      <c r="D531" s="31">
        <f t="shared" ref="D531:K531" si="98">SUM(D254)</f>
        <v>239725</v>
      </c>
      <c r="E531" s="31">
        <f t="shared" si="98"/>
        <v>332724</v>
      </c>
      <c r="F531" s="31">
        <f t="shared" si="98"/>
        <v>262241.49999999994</v>
      </c>
      <c r="G531" s="31">
        <f t="shared" si="98"/>
        <v>69562.84</v>
      </c>
      <c r="H531" s="31">
        <f t="shared" si="98"/>
        <v>278660</v>
      </c>
      <c r="I531" s="31">
        <f t="shared" si="98"/>
        <v>366079</v>
      </c>
      <c r="J531" s="31">
        <f t="shared" si="98"/>
        <v>346099</v>
      </c>
      <c r="K531" s="31">
        <f t="shared" si="98"/>
        <v>8100</v>
      </c>
      <c r="L531" s="11"/>
    </row>
    <row r="532" spans="1:12" s="16" customFormat="1">
      <c r="A532" s="9"/>
      <c r="B532" s="8"/>
      <c r="C532" s="45" t="s">
        <v>217</v>
      </c>
      <c r="D532" s="31">
        <f t="shared" ref="D532:K532" si="99">SUM(D437)</f>
        <v>228134</v>
      </c>
      <c r="E532" s="31">
        <f t="shared" si="99"/>
        <v>230549</v>
      </c>
      <c r="F532" s="31">
        <f t="shared" si="99"/>
        <v>189181.63000000003</v>
      </c>
      <c r="G532" s="31">
        <f t="shared" si="99"/>
        <v>41367.370000000003</v>
      </c>
      <c r="H532" s="31">
        <f t="shared" si="99"/>
        <v>165645</v>
      </c>
      <c r="I532" s="31">
        <f t="shared" si="99"/>
        <v>584725</v>
      </c>
      <c r="J532" s="31">
        <f t="shared" si="99"/>
        <v>196146</v>
      </c>
      <c r="K532" s="31">
        <f t="shared" si="99"/>
        <v>0</v>
      </c>
      <c r="L532" s="11"/>
    </row>
    <row r="533" spans="1:12" s="16" customFormat="1">
      <c r="A533" s="9"/>
      <c r="B533" s="8"/>
      <c r="C533" s="45" t="s">
        <v>25</v>
      </c>
      <c r="D533" s="31">
        <f t="shared" ref="D533:K533" si="100">SUM(D447)</f>
        <v>30000</v>
      </c>
      <c r="E533" s="31">
        <f t="shared" si="100"/>
        <v>30000</v>
      </c>
      <c r="F533" s="31">
        <f t="shared" si="100"/>
        <v>29742.7</v>
      </c>
      <c r="G533" s="31">
        <f t="shared" si="100"/>
        <v>257.3</v>
      </c>
      <c r="H533" s="31">
        <f t="shared" si="100"/>
        <v>20000</v>
      </c>
      <c r="I533" s="31">
        <f t="shared" si="100"/>
        <v>65000</v>
      </c>
      <c r="J533" s="31">
        <f t="shared" si="100"/>
        <v>10000</v>
      </c>
      <c r="K533" s="31">
        <f t="shared" si="100"/>
        <v>0</v>
      </c>
      <c r="L533" s="11"/>
    </row>
    <row r="534" spans="1:12" s="16" customFormat="1">
      <c r="A534" s="9"/>
      <c r="B534" s="8"/>
      <c r="C534" s="45" t="s">
        <v>8</v>
      </c>
      <c r="D534" s="10">
        <f t="shared" ref="D534:K534" si="101">SUM(D457)</f>
        <v>1050</v>
      </c>
      <c r="E534" s="10">
        <f t="shared" si="101"/>
        <v>1050</v>
      </c>
      <c r="F534" s="10">
        <f t="shared" si="101"/>
        <v>1031.22</v>
      </c>
      <c r="G534" s="10">
        <f t="shared" si="101"/>
        <v>18.78</v>
      </c>
      <c r="H534" s="10">
        <f t="shared" si="101"/>
        <v>1600</v>
      </c>
      <c r="I534" s="10">
        <f t="shared" si="101"/>
        <v>2400</v>
      </c>
      <c r="J534" s="10">
        <f t="shared" si="101"/>
        <v>2400</v>
      </c>
      <c r="K534" s="10">
        <f t="shared" si="101"/>
        <v>0</v>
      </c>
      <c r="L534" s="11"/>
    </row>
    <row r="535" spans="1:12" s="16" customFormat="1">
      <c r="A535" s="9"/>
      <c r="B535" s="8"/>
      <c r="C535" s="45" t="s">
        <v>73</v>
      </c>
      <c r="D535" s="31">
        <f t="shared" ref="D535:K535" si="102">SUM(D466)</f>
        <v>0</v>
      </c>
      <c r="E535" s="31">
        <f t="shared" si="102"/>
        <v>0</v>
      </c>
      <c r="F535" s="31">
        <f t="shared" si="102"/>
        <v>0</v>
      </c>
      <c r="G535" s="31">
        <f t="shared" si="102"/>
        <v>0</v>
      </c>
      <c r="H535" s="31">
        <f t="shared" si="102"/>
        <v>1300</v>
      </c>
      <c r="I535" s="31">
        <f t="shared" si="102"/>
        <v>0</v>
      </c>
      <c r="J535" s="31">
        <f t="shared" si="102"/>
        <v>0</v>
      </c>
      <c r="K535" s="31">
        <f t="shared" si="102"/>
        <v>0</v>
      </c>
      <c r="L535" s="11"/>
    </row>
    <row r="536" spans="1:12" s="16" customFormat="1">
      <c r="A536" s="9"/>
      <c r="B536" s="8"/>
      <c r="C536" s="45" t="s">
        <v>7</v>
      </c>
      <c r="D536" s="31">
        <f t="shared" ref="D536:K536" si="103">SUM(D483)</f>
        <v>3035</v>
      </c>
      <c r="E536" s="31">
        <f t="shared" si="103"/>
        <v>3035</v>
      </c>
      <c r="F536" s="31">
        <f t="shared" si="103"/>
        <v>1000</v>
      </c>
      <c r="G536" s="31">
        <f t="shared" si="103"/>
        <v>2035</v>
      </c>
      <c r="H536" s="31">
        <f t="shared" si="103"/>
        <v>1000</v>
      </c>
      <c r="I536" s="31">
        <f t="shared" si="103"/>
        <v>14085</v>
      </c>
      <c r="J536" s="31">
        <f t="shared" si="103"/>
        <v>1000</v>
      </c>
      <c r="K536" s="31">
        <f t="shared" si="103"/>
        <v>0</v>
      </c>
      <c r="L536" s="11"/>
    </row>
    <row r="537" spans="1:12" s="38" customFormat="1">
      <c r="A537" s="9"/>
      <c r="B537" s="8"/>
      <c r="C537" s="45" t="s">
        <v>60</v>
      </c>
      <c r="D537" s="31">
        <f t="shared" ref="D537:K537" si="104">SUM(D497)</f>
        <v>20000</v>
      </c>
      <c r="E537" s="31">
        <f t="shared" si="104"/>
        <v>36082</v>
      </c>
      <c r="F537" s="31">
        <f t="shared" si="104"/>
        <v>0</v>
      </c>
      <c r="G537" s="31">
        <f t="shared" si="104"/>
        <v>16265</v>
      </c>
      <c r="H537" s="31">
        <f t="shared" si="104"/>
        <v>16000</v>
      </c>
      <c r="I537" s="31">
        <f t="shared" si="104"/>
        <v>192143</v>
      </c>
      <c r="J537" s="31">
        <f t="shared" si="104"/>
        <v>190643</v>
      </c>
      <c r="K537" s="31">
        <f t="shared" si="104"/>
        <v>0</v>
      </c>
      <c r="L537" s="11"/>
    </row>
    <row r="538" spans="1:12" s="38" customFormat="1">
      <c r="A538" s="9"/>
      <c r="B538" s="8"/>
      <c r="C538" s="45" t="s">
        <v>36</v>
      </c>
      <c r="D538" s="31">
        <f t="shared" ref="D538:K538" si="105">SUM(D499)</f>
        <v>0</v>
      </c>
      <c r="E538" s="31">
        <f t="shared" si="105"/>
        <v>-19817</v>
      </c>
      <c r="F538" s="31">
        <f t="shared" si="105"/>
        <v>0</v>
      </c>
      <c r="G538" s="31">
        <f t="shared" si="105"/>
        <v>0</v>
      </c>
      <c r="H538" s="31">
        <f t="shared" si="105"/>
        <v>0</v>
      </c>
      <c r="I538" s="31">
        <f t="shared" si="105"/>
        <v>0</v>
      </c>
      <c r="J538" s="31">
        <f t="shared" si="105"/>
        <v>0</v>
      </c>
      <c r="K538" s="31">
        <f t="shared" si="105"/>
        <v>0</v>
      </c>
      <c r="L538" s="11"/>
    </row>
    <row r="539" spans="1:12" s="38" customFormat="1">
      <c r="A539" s="9"/>
      <c r="B539" s="8"/>
      <c r="C539" s="45" t="s">
        <v>106</v>
      </c>
      <c r="D539" s="31">
        <f t="shared" ref="D539:K539" si="106">SUM(D501)</f>
        <v>0</v>
      </c>
      <c r="E539" s="31">
        <f t="shared" si="106"/>
        <v>0</v>
      </c>
      <c r="F539" s="31">
        <f t="shared" si="106"/>
        <v>0</v>
      </c>
      <c r="G539" s="31">
        <f t="shared" si="106"/>
        <v>0</v>
      </c>
      <c r="H539" s="31">
        <f t="shared" si="106"/>
        <v>0</v>
      </c>
      <c r="I539" s="31">
        <f t="shared" si="106"/>
        <v>0</v>
      </c>
      <c r="J539" s="31">
        <f t="shared" si="106"/>
        <v>0</v>
      </c>
      <c r="K539" s="31">
        <f t="shared" si="106"/>
        <v>0</v>
      </c>
      <c r="L539" s="11"/>
    </row>
    <row r="540" spans="1:12" s="38" customFormat="1">
      <c r="A540" s="9"/>
      <c r="B540" s="8"/>
      <c r="C540" s="45" t="s">
        <v>253</v>
      </c>
      <c r="D540" s="31">
        <f t="shared" ref="D540:K540" si="107">SUM(D511)</f>
        <v>1000</v>
      </c>
      <c r="E540" s="31">
        <f t="shared" si="107"/>
        <v>1000</v>
      </c>
      <c r="F540" s="31">
        <f t="shared" si="107"/>
        <v>602.53</v>
      </c>
      <c r="G540" s="31">
        <f t="shared" si="107"/>
        <v>0</v>
      </c>
      <c r="H540" s="31">
        <f t="shared" si="107"/>
        <v>0</v>
      </c>
      <c r="I540" s="31">
        <f t="shared" si="107"/>
        <v>0</v>
      </c>
      <c r="J540" s="31">
        <f t="shared" si="107"/>
        <v>0</v>
      </c>
      <c r="K540" s="31">
        <f t="shared" si="107"/>
        <v>0</v>
      </c>
      <c r="L540" s="11"/>
    </row>
    <row r="541" spans="1:12" s="16" customFormat="1" ht="12.75" thickBot="1">
      <c r="A541" s="9"/>
      <c r="B541" s="8"/>
      <c r="C541" s="45" t="s">
        <v>71</v>
      </c>
      <c r="D541" s="61">
        <f t="shared" ref="D541:K541" si="108">SUM(D524)</f>
        <v>0</v>
      </c>
      <c r="E541" s="61">
        <f t="shared" si="108"/>
        <v>0</v>
      </c>
      <c r="F541" s="61">
        <f t="shared" si="108"/>
        <v>0</v>
      </c>
      <c r="G541" s="61">
        <f t="shared" si="108"/>
        <v>0</v>
      </c>
      <c r="H541" s="61">
        <f t="shared" si="108"/>
        <v>0</v>
      </c>
      <c r="I541" s="61">
        <f t="shared" si="108"/>
        <v>0</v>
      </c>
      <c r="J541" s="61">
        <f t="shared" si="108"/>
        <v>0</v>
      </c>
      <c r="K541" s="61">
        <f t="shared" si="108"/>
        <v>0</v>
      </c>
      <c r="L541" s="62"/>
    </row>
    <row r="542" spans="1:12" s="16" customFormat="1" ht="12.75" thickBot="1">
      <c r="A542" s="9"/>
      <c r="B542" s="8"/>
      <c r="C542" s="45" t="s">
        <v>72</v>
      </c>
      <c r="D542" s="63">
        <f t="shared" ref="D542:K542" si="109">SUM(D528:D541)</f>
        <v>1024983.63</v>
      </c>
      <c r="E542" s="63">
        <f t="shared" si="109"/>
        <v>1143042.6299999999</v>
      </c>
      <c r="F542" s="63">
        <f t="shared" si="109"/>
        <v>977138.64</v>
      </c>
      <c r="G542" s="63">
        <f t="shared" si="109"/>
        <v>164586.85999999999</v>
      </c>
      <c r="H542" s="63">
        <f t="shared" si="109"/>
        <v>1113911.49</v>
      </c>
      <c r="I542" s="63">
        <f t="shared" si="109"/>
        <v>2067595.12</v>
      </c>
      <c r="J542" s="63">
        <f t="shared" si="109"/>
        <v>1557751.12</v>
      </c>
      <c r="K542" s="63">
        <f t="shared" si="109"/>
        <v>8100</v>
      </c>
      <c r="L542" s="64"/>
    </row>
    <row r="543" spans="1:12" s="16" customFormat="1" ht="12.75" thickTop="1">
      <c r="A543" s="8"/>
      <c r="B543" s="8"/>
      <c r="C543" s="45"/>
      <c r="D543" s="31"/>
      <c r="E543" s="31"/>
      <c r="F543" s="31"/>
      <c r="G543" s="31"/>
      <c r="H543" s="31"/>
      <c r="I543" s="31"/>
      <c r="J543" s="31"/>
      <c r="K543" s="31"/>
      <c r="L543" s="11"/>
    </row>
    <row r="544" spans="1:12" s="16" customFormat="1" ht="12.75" thickBot="1">
      <c r="A544" s="9"/>
      <c r="B544" s="8"/>
      <c r="C544" s="45" t="s">
        <v>3</v>
      </c>
      <c r="D544" s="52">
        <f t="shared" ref="D544:K544" si="110">SUM(D193)</f>
        <v>0</v>
      </c>
      <c r="E544" s="52">
        <f t="shared" si="110"/>
        <v>-7290</v>
      </c>
      <c r="F544" s="52">
        <f t="shared" si="110"/>
        <v>-7290</v>
      </c>
      <c r="G544" s="52">
        <f t="shared" si="110"/>
        <v>0</v>
      </c>
      <c r="H544" s="52">
        <f t="shared" si="110"/>
        <v>0</v>
      </c>
      <c r="I544" s="52">
        <f t="shared" si="110"/>
        <v>0</v>
      </c>
      <c r="J544" s="52">
        <f t="shared" si="110"/>
        <v>0</v>
      </c>
      <c r="K544" s="52">
        <f t="shared" si="110"/>
        <v>0</v>
      </c>
      <c r="L544" s="11"/>
    </row>
    <row r="545" spans="1:12" s="16" customFormat="1" ht="12.75" thickBot="1">
      <c r="A545" s="9"/>
      <c r="B545" s="8"/>
      <c r="C545" s="45" t="s">
        <v>4</v>
      </c>
      <c r="D545" s="63">
        <f t="shared" ref="D545" si="111">SUM(D542:D544)</f>
        <v>1024983.63</v>
      </c>
      <c r="E545" s="63">
        <f t="shared" ref="E545:J545" si="112">SUM(E542:E544)</f>
        <v>1135752.6299999999</v>
      </c>
      <c r="F545" s="63">
        <f t="shared" si="112"/>
        <v>969848.64</v>
      </c>
      <c r="G545" s="63">
        <f t="shared" si="112"/>
        <v>164586.85999999999</v>
      </c>
      <c r="H545" s="63">
        <f t="shared" si="112"/>
        <v>1113911.49</v>
      </c>
      <c r="I545" s="63">
        <f t="shared" si="112"/>
        <v>2067595.12</v>
      </c>
      <c r="J545" s="63">
        <f t="shared" si="112"/>
        <v>1557751.12</v>
      </c>
      <c r="K545" s="63">
        <f t="shared" ref="K545" si="113">SUM(K542:K544)</f>
        <v>8100</v>
      </c>
      <c r="L545" s="64"/>
    </row>
    <row r="546" spans="1:12" s="16" customFormat="1" ht="12.75" thickTop="1">
      <c r="A546" s="8"/>
      <c r="B546" s="8"/>
      <c r="C546" s="8"/>
      <c r="D546" s="31"/>
      <c r="E546" s="31"/>
      <c r="F546" s="31"/>
      <c r="G546" s="31"/>
      <c r="H546" s="31"/>
      <c r="I546" s="31"/>
      <c r="J546" s="31"/>
      <c r="K546" s="31"/>
      <c r="L546" s="11"/>
    </row>
    <row r="547" spans="1:12" s="16" customFormat="1" ht="12.75" customHeight="1">
      <c r="A547" s="8"/>
      <c r="B547" s="8"/>
      <c r="C547" s="8"/>
      <c r="D547" s="31"/>
      <c r="E547" s="31"/>
      <c r="F547" s="31"/>
      <c r="G547" s="31"/>
      <c r="H547" s="31"/>
      <c r="I547" s="65" t="s">
        <v>64</v>
      </c>
      <c r="J547" s="70">
        <v>1557751.12</v>
      </c>
      <c r="K547" s="70"/>
      <c r="L547" s="46"/>
    </row>
    <row r="548" spans="1:12" s="16" customFormat="1">
      <c r="A548" s="8"/>
      <c r="B548" s="8"/>
      <c r="C548" s="8"/>
      <c r="D548" s="31"/>
      <c r="E548" s="31"/>
      <c r="F548" s="31"/>
      <c r="G548" s="31"/>
      <c r="H548" s="31"/>
      <c r="I548" s="66"/>
      <c r="J548" s="10"/>
      <c r="K548" s="31"/>
      <c r="L548" s="46"/>
    </row>
    <row r="549" spans="1:12" s="16" customFormat="1">
      <c r="A549" s="8"/>
      <c r="B549" s="8"/>
      <c r="C549" s="8"/>
      <c r="D549" s="31"/>
      <c r="E549" s="31"/>
      <c r="F549" s="31"/>
      <c r="G549" s="31"/>
      <c r="H549" s="31"/>
      <c r="I549" s="66" t="s">
        <v>12</v>
      </c>
      <c r="J549" s="31">
        <f>(J547-J542)</f>
        <v>0</v>
      </c>
      <c r="K549" s="31">
        <f>(J547-K542)</f>
        <v>1549651.12</v>
      </c>
      <c r="L549" s="46"/>
    </row>
    <row r="550" spans="1:12" s="16" customFormat="1">
      <c r="A550" s="8"/>
      <c r="B550" s="8"/>
      <c r="C550" s="8"/>
      <c r="D550" s="31"/>
      <c r="E550" s="31"/>
      <c r="F550" s="31"/>
      <c r="G550" s="31"/>
      <c r="H550" s="31"/>
      <c r="I550" s="66"/>
      <c r="J550" s="31"/>
      <c r="K550" s="31"/>
      <c r="L550" s="11"/>
    </row>
    <row r="551" spans="1:12" s="16" customFormat="1">
      <c r="A551" s="8"/>
      <c r="B551" s="8"/>
      <c r="C551" s="8"/>
      <c r="D551" s="31"/>
      <c r="E551" s="31"/>
      <c r="F551" s="31"/>
      <c r="G551" s="31"/>
      <c r="H551" s="31"/>
      <c r="I551" s="65" t="s">
        <v>47</v>
      </c>
      <c r="J551" s="70">
        <f>J547-I542</f>
        <v>-509844</v>
      </c>
      <c r="K551" s="70"/>
      <c r="L551" s="49"/>
    </row>
    <row r="552" spans="1:12" s="16" customFormat="1">
      <c r="A552" s="8"/>
      <c r="B552" s="8"/>
      <c r="C552" s="8"/>
      <c r="D552" s="31"/>
      <c r="E552" s="31"/>
      <c r="F552" s="31"/>
      <c r="G552" s="31"/>
      <c r="H552" s="31"/>
      <c r="I552" s="31"/>
      <c r="J552" s="31"/>
      <c r="K552" s="31"/>
      <c r="L552" s="49"/>
    </row>
    <row r="553" spans="1:12" s="16" customFormat="1" ht="15.75">
      <c r="A553" s="8"/>
      <c r="B553" s="67"/>
      <c r="C553" s="68"/>
      <c r="D553" s="31"/>
      <c r="E553" s="31"/>
      <c r="F553" s="31"/>
      <c r="G553" s="31"/>
      <c r="H553" s="31"/>
      <c r="I553" s="31"/>
      <c r="J553" s="31"/>
      <c r="K553" s="31"/>
      <c r="L553" s="49"/>
    </row>
  </sheetData>
  <mergeCells count="2">
    <mergeCell ref="J547:K547"/>
    <mergeCell ref="J551:K551"/>
  </mergeCells>
  <phoneticPr fontId="0" type="noConversion"/>
  <printOptions horizontalCentered="1" gridLines="1" gridLinesSet="0"/>
  <pageMargins left="0.5" right="0.5" top="0.75" bottom="0.75" header="0.5" footer="0.5"/>
  <pageSetup scale="55" fitToHeight="0" orientation="landscape" r:id="rId1"/>
  <headerFooter>
    <oddHeader>&amp;L&amp;"+,Bold"&amp;12DRAFT&amp;C&amp;"+,Bold"&amp;18 2024-2025 DASG General Budget (Fund 41)&amp;R&amp;"+,Bold"&amp;12DRAFT</oddHeader>
    <oddFooter>&amp;L&amp;"+,Regular"&amp;22 1/22/2024&amp;C&amp;"+,Regular"Page &amp;P of &amp;N
*Inc DASG Line Item Information Form revisions
**Exc Enc to 2023-2024
***Complete Stip list available at a later date&amp;R&amp;"+,Regular"Requests $2,067,595.12
Available $1,557,751.12
Difference ($509,844)</oddFooter>
  </headerFooter>
  <rowBreaks count="9" manualBreakCount="9">
    <brk id="109" max="11" man="1"/>
    <brk id="158" max="11" man="1"/>
    <brk id="196" max="11" man="1"/>
    <brk id="258" max="11" man="1"/>
    <brk id="341" max="11" man="1"/>
    <brk id="437" max="11" man="1"/>
    <brk id="485" max="11" man="1"/>
    <brk id="515" max="11" man="1"/>
    <brk id="52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2023-2024 DASG Budget (Fund 41)</vt:lpstr>
      <vt:lpstr>'2023-2024 DASG Budget (Fund 41)'!Print_Area</vt:lpstr>
      <vt:lpstr>'2023-2024 DASG Budget (Fund 41)'!Print_Titles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shannakiandennis@fhda.edu</dc:creator>
  <cp:lastModifiedBy>Dennis Shannakian</cp:lastModifiedBy>
  <cp:lastPrinted>2023-06-24T01:58:13Z</cp:lastPrinted>
  <dcterms:created xsi:type="dcterms:W3CDTF">2000-01-24T22:32:44Z</dcterms:created>
  <dcterms:modified xsi:type="dcterms:W3CDTF">2024-01-23T00:57:35Z</dcterms:modified>
</cp:coreProperties>
</file>