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everto/Desktop/"/>
    </mc:Choice>
  </mc:AlternateContent>
  <xr:revisionPtr revIDLastSave="0" documentId="8_{2431C2CD-A1AE-434A-800A-B4D9A199ADDD}" xr6:coauthVersionLast="36" xr6:coauthVersionMax="36" xr10:uidLastSave="{00000000-0000-0000-0000-000000000000}"/>
  <bookViews>
    <workbookView xWindow="0" yWindow="460" windowWidth="38700" windowHeight="20440" xr2:uid="{00000000-000D-0000-FFFF-FFFF00000000}"/>
  </bookViews>
  <sheets>
    <sheet name="Annual Resource Allocation List" sheetId="5" r:id="rId1"/>
    <sheet name="Emergency Requests" sheetId="4" r:id="rId2"/>
    <sheet name="Big Ticket Item List" sheetId="2" r:id="rId3"/>
  </sheets>
  <definedNames>
    <definedName name="_xlnm.Print_Area" localSheetId="1">'Emergency Requests'!$B$2:$R$8</definedName>
  </definedNames>
  <calcPr calcId="181029" refMode="R1C1" concurrentCalc="0"/>
</workbook>
</file>

<file path=xl/calcChain.xml><?xml version="1.0" encoding="utf-8"?>
<calcChain xmlns="http://schemas.openxmlformats.org/spreadsheetml/2006/main">
  <c r="L51" i="5" l="1"/>
  <c r="L50" i="5"/>
  <c r="M50" i="5"/>
  <c r="O50" i="5"/>
  <c r="O49" i="5"/>
  <c r="L49" i="5"/>
  <c r="O48" i="5"/>
  <c r="L48" i="5"/>
  <c r="O47" i="5"/>
  <c r="L47" i="5"/>
  <c r="L46" i="5"/>
  <c r="M46" i="5"/>
  <c r="O46" i="5"/>
  <c r="L45" i="5"/>
  <c r="M45" i="5"/>
  <c r="O45" i="5"/>
  <c r="L44" i="5"/>
  <c r="M44" i="5"/>
  <c r="O44" i="5"/>
  <c r="L43" i="5"/>
  <c r="M43" i="5"/>
  <c r="O43" i="5"/>
  <c r="L42" i="5"/>
  <c r="M42" i="5"/>
  <c r="O42" i="5"/>
  <c r="L41" i="5"/>
  <c r="M41" i="5"/>
  <c r="O41" i="5"/>
  <c r="L40" i="5"/>
  <c r="M40" i="5"/>
  <c r="O40" i="5"/>
  <c r="L39" i="5"/>
  <c r="M39" i="5"/>
  <c r="O39" i="5"/>
  <c r="L38" i="5"/>
  <c r="M38" i="5"/>
  <c r="O38" i="5"/>
  <c r="L37" i="5"/>
  <c r="M37" i="5"/>
  <c r="O37" i="5"/>
  <c r="L35" i="5"/>
  <c r="O68" i="5"/>
  <c r="M17" i="5"/>
  <c r="L15" i="5"/>
  <c r="M15" i="5"/>
  <c r="L33" i="5"/>
  <c r="L32" i="5"/>
  <c r="M32" i="5"/>
  <c r="O32" i="5"/>
  <c r="L31" i="5"/>
  <c r="L30" i="5"/>
  <c r="M30" i="5"/>
  <c r="O30" i="5"/>
  <c r="L29" i="5"/>
  <c r="M29" i="5"/>
  <c r="O29" i="5"/>
  <c r="L28" i="5"/>
  <c r="M28" i="5"/>
  <c r="L27" i="5"/>
  <c r="L26" i="5"/>
  <c r="M26" i="5"/>
  <c r="O26" i="5"/>
  <c r="L25" i="5"/>
  <c r="M25" i="5"/>
  <c r="M33" i="5"/>
  <c r="O33" i="5"/>
  <c r="M31" i="5"/>
  <c r="O31" i="5"/>
  <c r="O28" i="5"/>
  <c r="O25" i="5"/>
  <c r="M27" i="5"/>
  <c r="O27" i="5"/>
  <c r="O12" i="2"/>
  <c r="K8" i="4"/>
  <c r="N8" i="4"/>
  <c r="K7" i="4"/>
  <c r="N7" i="4"/>
  <c r="K6" i="4"/>
  <c r="N6" i="4"/>
  <c r="N9" i="4"/>
  <c r="S9" i="4"/>
  <c r="R9" i="4"/>
  <c r="Q9" i="4"/>
  <c r="P9" i="4"/>
  <c r="O9" i="4"/>
  <c r="O53" i="5"/>
</calcChain>
</file>

<file path=xl/sharedStrings.xml><?xml version="1.0" encoding="utf-8"?>
<sst xmlns="http://schemas.openxmlformats.org/spreadsheetml/2006/main" count="642" uniqueCount="177">
  <si>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</si>
  <si>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</si>
  <si>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</si>
  <si>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</si>
  <si>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</si>
  <si>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</si>
  <si>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</si>
  <si>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</si>
  <si>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</si>
  <si>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</si>
  <si>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</si>
  <si>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</si>
  <si>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</si>
  <si>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</si>
  <si>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</si>
  <si>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</si>
  <si>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</si>
  <si>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Section of APRU it is listed in (e.g. V.E.1 or V.F.1)</t>
  </si>
  <si>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</si>
  <si>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</si>
  <si>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</si>
  <si>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</si>
  <si>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</si>
  <si>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</si>
  <si>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</si>
  <si>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INSTRUCTIONAL EQUIPMENT LIST Spring '19  </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</si>
  <si>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</si>
  <si>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</si>
  <si>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</si>
  <si>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No</t>
  </si>
  <si>
    <t>Rp</t>
  </si>
  <si>
    <t xml:space="preserve">N </t>
  </si>
  <si>
    <t>Critical</t>
  </si>
  <si>
    <t>Yes</t>
  </si>
  <si>
    <t>Desirable</t>
  </si>
  <si>
    <t>N</t>
  </si>
  <si>
    <t>N/A</t>
  </si>
  <si>
    <t>Priority Critical, Needed, Desirable</t>
  </si>
  <si>
    <t>Division of Business, Computer Science, and Applied Technologies</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</si>
  <si>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</si>
  <si>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</si>
  <si>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</si>
  <si>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</si>
  <si>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</si>
  <si>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</si>
  <si>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</si>
  <si>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</si>
  <si>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t>F/TV-Production</t>
  </si>
  <si>
    <t>Equipment</t>
  </si>
  <si>
    <t>Sony Alpha a5100 Mirrorless Camera</t>
  </si>
  <si>
    <t>Electro-Voice 635A/B Omnidirectional Microphone</t>
  </si>
  <si>
    <t xml:space="preserve">Zoom H4n Pro Audio Recorder and Custom-Fit Waterproof Case </t>
  </si>
  <si>
    <t>Davis &amp; Sanford ProVista 6510 Aluminium Tripod with V10 Fluid Head</t>
  </si>
  <si>
    <t>CobraCrane Complete Track Kit</t>
  </si>
  <si>
    <t>Dracast LED5000 Daylight LED Fresnel with Wi-Fi</t>
  </si>
  <si>
    <t>Dracast LED3000 Bi-Color LED Fresnel with Wi-Fi</t>
  </si>
  <si>
    <t>Dracast LED1500 Bi-Color LED Fresnel with Wi-Fi</t>
  </si>
  <si>
    <t>8+</t>
  </si>
  <si>
    <t>Aputure Light Storm LS C120D II LED Light Kit</t>
  </si>
  <si>
    <t>Aputure Barndoors for LS 120 and LS 300 LED Lights</t>
  </si>
  <si>
    <t>Aputure Fresnel Lens Mount for Light Storm LS120 COB</t>
  </si>
  <si>
    <t>Aputure Light Dome Mini II</t>
  </si>
  <si>
    <t>Aputure Case for LS120D II 2/3 Light Kit</t>
  </si>
  <si>
    <t>V.E</t>
  </si>
  <si>
    <t>Our entry-level cameras are heavily used by our students and the wear and tear is significant. Acquiring replacements will improve students' access to technology while addressing equity issues for those unable to have such access otherwise.</t>
  </si>
  <si>
    <t>Final Draft Software</t>
  </si>
  <si>
    <t>DVD/Blu-rays</t>
  </si>
  <si>
    <t>10+</t>
  </si>
  <si>
    <t>Peer Tutors and Mentors</t>
  </si>
  <si>
    <t>Professional Development/Guest Speakers</t>
  </si>
  <si>
    <t>Other</t>
  </si>
  <si>
    <t>V.G</t>
  </si>
  <si>
    <t>Needed</t>
  </si>
  <si>
    <t>Instructional classroom use, supporting all courses, necessary for instruction in classrooms with unstable internet connection in the ATC building basement</t>
  </si>
  <si>
    <t>WebCheckout equipment management software</t>
  </si>
  <si>
    <t>multiple</t>
  </si>
  <si>
    <t>Production apps for iPads</t>
  </si>
  <si>
    <t>A critical need as students cannot be trained or have access to this equipment unless replaced</t>
  </si>
  <si>
    <t>Offers broader access to professional tools that students use in production, such as call sheets, slates, director's viewfinder, storyboarding, etc.</t>
  </si>
  <si>
    <t>Final Draft Mobile Software for iPads</t>
  </si>
  <si>
    <t>Annual remote Hosting/Subscription Fee and maintenance</t>
  </si>
  <si>
    <t>New LED technology critically needed for up-to-date training of our students for both transfer and CTE purposes; will improve our student-to-equipment ratio, thus promoting access and equity among students</t>
  </si>
  <si>
    <t>Essential for our department's ability to  increase student success, provide equity for underrepresented populations, and serve them better</t>
  </si>
  <si>
    <t>Raya 5-in-1 Collapsible Reflector Disc (32")</t>
  </si>
  <si>
    <t>Watson 8-Bay Rapid Charger Kit with AA MX NiMH Rechargeable Batteries</t>
  </si>
  <si>
    <t>Critical for our CTE progran to allow for the continuous practical training of faculty on the latest professional industry workflows, often held outside of the Bay Area</t>
  </si>
  <si>
    <t xml:space="preserve">Industry-standard professional screenwriting software essential for transfer and vocational training </t>
  </si>
  <si>
    <t>Provides flexibility with writing/workshopping screenplay pages; allows professional workflow for production; reduces printing paper costs</t>
  </si>
  <si>
    <t>Industry-standard professional screenwriting software (for iPads) essential for transfer and vocational training</t>
  </si>
  <si>
    <t xml:space="preserve">Expendables </t>
  </si>
  <si>
    <t>Color correction gels, diffusion material, cookie sheets, C-47s, light bulbs, printing paper, ink/toner cartridges, among others</t>
  </si>
  <si>
    <t>Facility</t>
  </si>
  <si>
    <t>V.F</t>
  </si>
  <si>
    <t xml:space="preserve">Reconfigure/Renovate AT102 </t>
  </si>
  <si>
    <t>Needs to be a more teacher- and student-friendly classroom with repositioning of instructor station, computer stations and electrical outlets, projector and screen mounts, so students can easily follow the instructor's lectures and demos and the instructor can easily see and hear the students.</t>
  </si>
  <si>
    <t>III.D</t>
  </si>
  <si>
    <r>
      <t>iPad (7th generation) 10.2-inch Wi-Fi</t>
    </r>
    <r>
      <rPr>
        <sz val="11"/>
        <color theme="1"/>
        <rFont val="Calibri (Body)_x0000_"/>
      </rPr>
      <t xml:space="preserve"> 32GB</t>
    </r>
    <r>
      <rPr>
        <sz val="11"/>
        <color theme="1"/>
        <rFont val="Calibri"/>
        <family val="2"/>
        <scheme val="minor"/>
      </rPr>
      <t xml:space="preserve">-Space Gray, with smart keyboard and 3-Year Apple Care warranty  </t>
    </r>
  </si>
  <si>
    <t>Standard Printer</t>
  </si>
  <si>
    <t>The lab printer will support screenwriting and production courses and will reduce paper and regular maintenance and toner costs</t>
  </si>
  <si>
    <t>Film/TV: Animation</t>
  </si>
  <si>
    <t>Smith-Victor LED Copy Light Set with Adjustable Arms</t>
  </si>
  <si>
    <t>These lights are meant to be used on a copy stand and will provide better illumination than the cheap Home Depot work lights currently being used. Also since they use LED's they consume less electricity and give off less heat.</t>
  </si>
  <si>
    <t>FREE</t>
  </si>
  <si>
    <t>Used Canon Digital Rebel DSLR camera</t>
  </si>
  <si>
    <t>We need cameras for our two pencil testing / 2D stop-motion stations which have manual focus and manual exposure and work with the Dragonframe capture software. These cameras are recommended by Dragonframe for lower budgets, but will still give quality results</t>
  </si>
  <si>
    <t>Nikon AF NIKKOR 50mm f/1.8D Lens + Canon to Nikon adapter</t>
  </si>
  <si>
    <t>These lenses are for our two pencil testing / 2D stop-motion stations, and are the recommended lenses for the cameras listed above</t>
  </si>
  <si>
    <t>Smith-Victor 42" Pro-Duty Copy Stand Kit + Smartphone Mount + Tablet Mount</t>
  </si>
  <si>
    <t>This copy stand + mounts will create a third pencil testing / 2D stop-motion station where students could use their own devices for digital captures. This would allow more students to capture work at the same time</t>
  </si>
  <si>
    <t>20+</t>
  </si>
  <si>
    <t>Brother ImageCenter ADS-2800W Wireless Desktop Scanner</t>
  </si>
  <si>
    <t>TWAIN-compliant feed scanner which works with existing 2D animation software, TV Paint and Toon Boom Harmony</t>
  </si>
  <si>
    <t xml:space="preserve">Oculus Rift S Virtual Reality System </t>
  </si>
  <si>
    <t xml:space="preserve">Members of our Program Advisory Board advised us to “stay current with trends and technology, including the Virtual Reality (VR) realm”. VR offers many exciting new opportunities for animators. This system is one of two industry-standard systems. It would allow F/TV students to get experience in this new and rapidly expanding field. This VR set could be used in both for animation and live-action production classes. </t>
  </si>
  <si>
    <t>VIVE VR System</t>
  </si>
  <si>
    <t>CyberPowerPC Gamer Ultra VR Desktop</t>
  </si>
  <si>
    <t>Needed to run VR hardware and applications</t>
  </si>
  <si>
    <t>The iPad Air, when coupled with the Apple Pencil, delivers the same quality of drawing surface as a much higher end pen display. I believe these iPads could level the playing field for our students. If they can check these out to use for the quarter, they will basically have an incredibly powerful and portable drawing tablet + computer + HD camera that they can use for 2D animation, sketching, animation planning, and even highly refined illustration and concept art work.</t>
  </si>
  <si>
    <t>F/TV-Production and F/TV: Animation</t>
  </si>
  <si>
    <t>Peer Mentors/Technical Assistants</t>
  </si>
  <si>
    <t>Provides more hands-on, in-dept assistance to students than the teacher can provide; able to help students in the labs outside of class when instructors aren't available</t>
  </si>
  <si>
    <t>Critical for faculty to stay up-to-date on hardware, software and hiring trends</t>
  </si>
  <si>
    <r>
      <t xml:space="preserve">RESOURCE REQUEST LIST 2019-20   </t>
    </r>
    <r>
      <rPr>
        <b/>
        <u/>
        <sz val="9"/>
        <color indexed="8"/>
        <rFont val="Times New Roman"/>
        <family val="1"/>
      </rPr>
      <t>Department/Division:   Film/TV</t>
    </r>
    <r>
      <rPr>
        <b/>
        <sz val="9"/>
        <color indexed="8"/>
        <rFont val="Times New Roman"/>
        <family val="1"/>
      </rPr>
      <t xml:space="preserve">         Creative Arts</t>
    </r>
    <r>
      <rPr>
        <b/>
        <u/>
        <sz val="9"/>
        <color indexed="8"/>
        <rFont val="Times New Roman"/>
        <family val="1"/>
      </rPr>
      <t xml:space="preserve">  Name of Point of Contact: Susan Tavernetti</t>
    </r>
  </si>
  <si>
    <t>Stop-Motion Supplies (Armatures, Plasticene clay, glue gun + sticks)</t>
  </si>
  <si>
    <t>Basic supplies for the stop-motion class, like inexpensive armatures and clay, must be purchased annually; every year we lose some of the armatures, and the clay gets used up</t>
  </si>
  <si>
    <t>iPad Air 256GB with Apple Pencil and 2-yr Apple Care</t>
  </si>
  <si>
    <t>iPad Air case with pencil holder</t>
  </si>
  <si>
    <t>Needed to protect the iPad and keep the pencils from getting lost</t>
  </si>
  <si>
    <t>Comgrow Creality Ender 3 Pro 3D Printer + 2 rolls printer filament</t>
  </si>
  <si>
    <t>3D printer and filament for printing 3D sculpts and stop-motion puppet parts. Also prints animation peg bars for $1/ea, making them affordable to all students.</t>
  </si>
  <si>
    <t>fREE</t>
  </si>
  <si>
    <t>Film &amp; Video Student Show</t>
  </si>
  <si>
    <t>Funding for annual poster design and printing, program design and printing, certificates and certificate folders</t>
  </si>
  <si>
    <t>Basic tripod used by students in beginning production classes</t>
  </si>
  <si>
    <t>Portable audio recorder, used in multiple productino classes</t>
  </si>
  <si>
    <t>Microphone used for location sound recording, such as interviews and loud sound effects</t>
  </si>
  <si>
    <t>Compact lighting reflector used on lcation ro bounce light, used in multiple productiion classes</t>
  </si>
  <si>
    <t>Batteries and charger to elminiate/reduce the use of alkaline battereis, used by numberous devices</t>
  </si>
  <si>
    <t>Slate: Elvid 9-Section Acrylic Production Slate with Color Clapper</t>
  </si>
  <si>
    <t>Scene slate used to identify shots and synchronise sound to picture. Allows students to learn professional practice.</t>
  </si>
  <si>
    <t xml:space="preserve">Motion Picture Development and Digital Transfer Service: Fotokem </t>
  </si>
  <si>
    <t>Purchase, process, and digitally transfer 16mm and 35mm motion picture film for production, editing, and distribution in a core course for the A.S.-T. in Film, Television, and Electronic Media; equity issue.</t>
  </si>
  <si>
    <t>Battery Backup and Surge Protector device for protecting our Film/TV SAN Video Server.  This device protects the SAN from the frequent campus power spikes and outages. Strongly recommended by SAN manufacturer.</t>
  </si>
  <si>
    <t>5+</t>
  </si>
  <si>
    <t>Broadcast HD solid state recorder/playback deck, Use as primary record and playback device for ATC113 TV Studio, replaces current failing computer base record/playback system.</t>
  </si>
  <si>
    <t>Uninterruptible Power Supply for F/TV Server, B&amp;H Photo, APC Smart-UPS Battery Backup &amp; Surge protector, APS2200RM2UC</t>
  </si>
  <si>
    <t>Digital Recorder: Blackmagic Design HyperDeck Studio 2, HD Video/Audio Recorder/Player, B&amp;H Photo, Part# HYPERD/ST2</t>
  </si>
  <si>
    <t>Lighting Grid Pole System: AT113 Pantograph, DeSisti, Spider Junior Pole Operated, Type 1/ 2 meter, Pipe Clamp &amp; Receiver, Musson Theatrical &amp; AT113 Panotograph telescopic extensible pole, Musson Theatrical, DeSisti</t>
  </si>
  <si>
    <t>2 Scissor arms Pantograph used to mount to lighting grid holding (2) new ATC113 TV Studio lighting fixtures. Replaces 20 year old non-adjustable pantograph. The (1) AT 113 Telescopic extenstion pole will used to raise and lower lighting grid Panotographs/lighting fixtures in ATC113 TV Studio.  We have 4 panotographs that cannot be raised or lowered without this extensible pole.</t>
  </si>
  <si>
    <t>Case for LED lights</t>
  </si>
  <si>
    <t>Light Meter Kit: Sekonic L-398A Studio Deluxe III Light Meter and Sekonic Slide Set for L-398M.</t>
  </si>
  <si>
    <t>Light meter as used in lighitng and film production classes. Slide set for light meter to allow direct readings of f-stop used for exposure. Greatly simplifies use of meter allowing direct readings</t>
  </si>
  <si>
    <t>Academic bundle of audio hardware/software for audio editing (Pro Tools Ultimate)</t>
  </si>
  <si>
    <t>Sound Studio Updating-Hardware: Blackmagic Design DeckLink Studio 4K</t>
  </si>
  <si>
    <t>Sound Studio Updating-Hardware: Marantz Pro Dual-well cassette deck</t>
  </si>
  <si>
    <t>For playback of pre-recorded music and voice recordings from legacy sources</t>
  </si>
  <si>
    <t>no</t>
  </si>
  <si>
    <t>Sound Studio Updating-Hardware: Sony 65" OLED A9G UHD Display w/wallmount &amp; CA Recycling fee</t>
  </si>
  <si>
    <t>Sound Studio Updating-Hardware: Video adapters and HDMI 2.0 cabling</t>
  </si>
  <si>
    <t>Miscellaneous hardware required for installation of a/v hardware</t>
  </si>
  <si>
    <t>Sound Studio Updating-Hardware: Avid DigiSnake AES 4x XLRF 4x XLRM</t>
  </si>
  <si>
    <t>Cabling used to connect audio hardware to computer</t>
  </si>
  <si>
    <t>Sound Studio Updating-Hardware: Avid MTRX i/o modular system w/2-channel Mic/line input card &amp; cables</t>
  </si>
  <si>
    <t>Modular audio hardware for connection to Avid S5MC control surface, suuports EUCON control protocal, allowing hardware control of audio software.</t>
  </si>
  <si>
    <t>Sound Studio Updating-Software: iZotope RX Post Production Suite 4 (EDU)</t>
  </si>
  <si>
    <t>Software application used for audio repair/restoration</t>
  </si>
  <si>
    <t>Sound Studio Updating-Software: Neyrinck SoundCode for Dolby Digital 2</t>
  </si>
  <si>
    <t>Software used to encode audio into surround sound format</t>
  </si>
  <si>
    <t>Sound Studio Updating-Software: Non-Lethal Applications Video Slave 4 Pro software</t>
  </si>
  <si>
    <t>Sound Studio Updating-Software: Sonnet M.2 4x4 PCIe card w/4x Samsung 970 EVO Plus 1TB NVMe strips</t>
  </si>
  <si>
    <t>High-speed local storage for computer–required for 4k video and large track count audio mixes. The current network playback is too slow.</t>
  </si>
  <si>
    <t>Sound Studio Updating-Software: Sounds in Sync EdiApps EDU Bundle</t>
  </si>
  <si>
    <t>Sound Studio Updating-Hardware: Avid HDX card w/Pro Tools Utimate EDU</t>
  </si>
  <si>
    <t>Video/audio input/output hardware for Mac/PC used to display HD video on external monitor</t>
  </si>
  <si>
    <t>Large display to aid in group demonstrations of software and display video when mixing sound to picture</t>
  </si>
  <si>
    <t>Sofware used for synchronised playback of video to picture; used for recording ADR and Foley</t>
  </si>
  <si>
    <t>Software used with Avid Pro Tools for ADR (automated dialogue replacement) or dubbing.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</si>
</sst>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quot;$&quot;#,##0.00"/>
    <numFmt numFmtId="166" formatCode="&quot;$&quot;#,##0.00&quot; &quot;;\(&quot;$&quot;#,##0.00\)"/>
    <numFmt numFmtId="167" formatCode="&quot; &quot;&quot;$&quot;* #,##0.00&quot; &quot;;&quot;-&quot;&quot;$&quot;* #,##0.00&quot; &quot;;&quot; &quot;&quot;$&quot;* &quot;-&quot;??&quot; &quot;"/>
  </numFmts>
  <fonts count="44">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b/>
      <sz val="18"/>
      <color theme="1"/>
      <name val="Times New Roman"/>
      <family val="1"/>
    </font>
    <font>
      <sz val="12"/>
      <color rgb="FFFF0000"/>
      <name val="Calibri"/>
      <family val="2"/>
    </font>
    <font>
      <sz val="11"/>
      <color rgb="FF000000"/>
      <name val="Calibri"/>
      <family val="2"/>
      <scheme val="minor"/>
    </font>
    <font>
      <sz val="10"/>
      <name val="Calibri"/>
      <family val="2"/>
      <scheme val="minor"/>
    </font>
    <font>
      <sz val="12"/>
      <color rgb="FFFF0000"/>
      <name val="Calibri"/>
      <family val="2"/>
      <scheme val="minor"/>
    </font>
    <font>
      <sz val="11"/>
      <color rgb="FFFF0000"/>
      <name val="Calibri"/>
      <family val="2"/>
      <scheme val="minor"/>
    </font>
    <font>
      <sz val="11"/>
      <color theme="1"/>
      <name val="Calibri (Body)_x0000_"/>
    </font>
    <font>
      <sz val="11"/>
      <name val="Calibri"/>
      <family val="2"/>
      <scheme val="minor"/>
    </font>
    <font>
      <sz val="12"/>
      <color rgb="FF000000"/>
      <name val="Calibri (Body)_x0000_"/>
    </font>
    <font>
      <sz val="12"/>
      <color rgb="FF000000"/>
      <name val="Calibri"/>
      <family val="2"/>
      <scheme val="minor"/>
    </font>
    <font>
      <sz val="12"/>
      <color theme="1"/>
      <name val="Calibri (Body)_x0000_"/>
    </font>
    <font>
      <sz val="12"/>
      <color indexed="8"/>
      <name val="Calibri"/>
      <family val="2"/>
      <scheme val="minor"/>
    </font>
    <font>
      <sz val="12"/>
      <color indexed="8"/>
      <name val="Calibri (Body)"/>
    </font>
    <font>
      <sz val="12"/>
      <color rgb="FF000000"/>
      <name val="Calibri"/>
      <family val="2"/>
    </font>
    <font>
      <sz val="12"/>
      <color indexed="8"/>
      <name val="Calibri"/>
      <family val="2"/>
    </font>
    <font>
      <sz val="10"/>
      <color rgb="FF000000"/>
      <name val="Arial"/>
      <family val="2"/>
    </font>
    <font>
      <sz val="12"/>
      <color rgb="FF000000"/>
      <name val="Calibri (Body)"/>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indexed="9"/>
        <bgColor auto="1"/>
      </patternFill>
    </fill>
    <fill>
      <patternFill patternType="solid">
        <fgColor rgb="FFFFFFFF"/>
        <bgColor rgb="FF000000"/>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8"/>
      </left>
      <right style="hair">
        <color indexed="8"/>
      </right>
      <top style="hair">
        <color indexed="8"/>
      </top>
      <bottom style="hair">
        <color indexed="8"/>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50">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29" fillId="0" borderId="2" xfId="0" applyFont="1" applyBorder="1" applyAlignment="1">
      <alignment horizontal="left" vertical="center" wrapText="1"/>
    </xf>
    <xf numFmtId="0" fontId="30" fillId="4"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31" fillId="4"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5" fillId="0" borderId="2" xfId="0" applyFont="1" applyBorder="1" applyAlignment="1">
      <alignment horizontal="left" vertical="center" wrapText="1"/>
    </xf>
    <xf numFmtId="0" fontId="36" fillId="0" borderId="2" xfId="0" applyFont="1" applyBorder="1" applyAlignment="1">
      <alignment horizontal="left" vertical="center" wrapText="1"/>
    </xf>
    <xf numFmtId="0" fontId="34" fillId="9" borderId="2" xfId="0" applyFont="1" applyFill="1" applyBorder="1" applyAlignment="1">
      <alignment horizontal="left" vertical="center" wrapText="1"/>
    </xf>
    <xf numFmtId="0" fontId="37" fillId="0" borderId="2" xfId="0" applyFont="1" applyBorder="1" applyAlignment="1">
      <alignment vertical="center" wrapText="1"/>
    </xf>
    <xf numFmtId="0" fontId="37" fillId="0" borderId="2" xfId="0" applyFont="1" applyBorder="1" applyAlignment="1">
      <alignment horizontal="center" vertical="center" wrapText="1"/>
    </xf>
    <xf numFmtId="164" fontId="37" fillId="0" borderId="2" xfId="1" applyFont="1" applyBorder="1" applyAlignment="1">
      <alignment vertical="center" wrapText="1"/>
    </xf>
    <xf numFmtId="164" fontId="17" fillId="0" borderId="2" xfId="1" applyFont="1" applyBorder="1" applyAlignment="1">
      <alignment vertical="center" wrapText="1"/>
    </xf>
    <xf numFmtId="164" fontId="37" fillId="0" borderId="2" xfId="1" applyFont="1" applyBorder="1" applyAlignment="1">
      <alignment horizontal="right" vertical="center" wrapText="1"/>
    </xf>
    <xf numFmtId="164" fontId="17" fillId="0" borderId="2" xfId="1" applyFont="1" applyBorder="1" applyAlignment="1">
      <alignment horizontal="right" vertical="center" wrapText="1"/>
    </xf>
    <xf numFmtId="164" fontId="0" fillId="0" borderId="0" xfId="1" applyFont="1" applyBorder="1" applyAlignment="1">
      <alignment horizontal="right" vertical="center" wrapText="1"/>
    </xf>
    <xf numFmtId="164" fontId="0" fillId="0" borderId="2" xfId="1" applyFont="1" applyBorder="1" applyAlignment="1">
      <alignment horizontal="right" vertical="center" wrapText="1"/>
    </xf>
    <xf numFmtId="49" fontId="38" fillId="8" borderId="29" xfId="0" applyNumberFormat="1" applyFont="1" applyFill="1" applyBorder="1" applyAlignment="1">
      <alignment horizontal="center" vertical="center"/>
    </xf>
    <xf numFmtId="0" fontId="28" fillId="0" borderId="29" xfId="0" applyNumberFormat="1" applyFont="1" applyFill="1" applyBorder="1" applyAlignment="1">
      <alignment horizontal="center" vertical="center" wrapText="1"/>
    </xf>
    <xf numFmtId="49" fontId="39" fillId="8" borderId="29" xfId="0" applyNumberFormat="1" applyFont="1" applyFill="1" applyBorder="1" applyAlignment="1">
      <alignment horizontal="left" vertical="center" wrapText="1"/>
    </xf>
    <xf numFmtId="49" fontId="4" fillId="8" borderId="29" xfId="0" applyNumberFormat="1" applyFont="1" applyFill="1" applyBorder="1" applyAlignment="1">
      <alignment horizontal="center" vertical="center"/>
    </xf>
    <xf numFmtId="49" fontId="0" fillId="8" borderId="29" xfId="0" applyNumberFormat="1" applyFont="1" applyFill="1" applyBorder="1" applyAlignment="1">
      <alignment horizontal="center" vertical="center"/>
    </xf>
    <xf numFmtId="0" fontId="0" fillId="8" borderId="29" xfId="0" applyNumberFormat="1" applyFont="1" applyFill="1" applyBorder="1" applyAlignment="1">
      <alignment horizontal="center" vertical="center"/>
    </xf>
    <xf numFmtId="44" fontId="0" fillId="8" borderId="29" xfId="0" applyNumberFormat="1" applyFont="1" applyFill="1" applyBorder="1" applyAlignment="1">
      <alignment horizontal="right" vertical="center"/>
    </xf>
    <xf numFmtId="167" fontId="0" fillId="8" borderId="29" xfId="0" applyNumberFormat="1" applyFont="1" applyFill="1" applyBorder="1" applyAlignment="1">
      <alignment vertical="center"/>
    </xf>
    <xf numFmtId="0" fontId="40" fillId="0" borderId="29" xfId="0" applyFont="1" applyBorder="1" applyAlignment="1">
      <alignment wrapText="1"/>
    </xf>
    <xf numFmtId="49" fontId="41" fillId="8" borderId="29" xfId="0" applyNumberFormat="1" applyFont="1" applyFill="1" applyBorder="1" applyAlignment="1">
      <alignment horizontal="center" vertical="center"/>
    </xf>
    <xf numFmtId="0" fontId="42" fillId="0" borderId="29" xfId="0" applyFont="1" applyBorder="1" applyAlignment="1">
      <alignment wrapText="1"/>
    </xf>
    <xf numFmtId="0" fontId="43" fillId="0" borderId="2" xfId="0" applyFont="1" applyBorder="1" applyAlignment="1">
      <alignment vertical="center" wrapText="1"/>
    </xf>
    <xf numFmtId="44" fontId="41" fillId="8" borderId="29" xfId="0" applyNumberFormat="1" applyFont="1" applyFill="1" applyBorder="1" applyAlignment="1">
      <alignment horizontal="right" vertical="center"/>
    </xf>
    <xf numFmtId="167" fontId="41" fillId="8" borderId="29" xfId="0" applyNumberFormat="1" applyFont="1" applyFill="1" applyBorder="1" applyAlignment="1">
      <alignment horizontal="right" vertical="center"/>
    </xf>
    <xf numFmtId="167" fontId="0" fillId="8" borderId="29" xfId="0" applyNumberFormat="1" applyFont="1" applyFill="1" applyBorder="1" applyAlignment="1">
      <alignment horizontal="right" vertical="center"/>
    </xf>
    <xf numFmtId="166" fontId="41" fillId="8" borderId="29" xfId="0" applyNumberFormat="1" applyFont="1" applyFill="1" applyBorder="1" applyAlignment="1">
      <alignment horizontal="right" vertical="center"/>
    </xf>
    <xf numFmtId="164" fontId="37" fillId="0" borderId="2" xfId="0" applyNumberFormat="1" applyFont="1" applyBorder="1" applyAlignment="1">
      <alignment vertical="center" wrapText="1"/>
    </xf>
    <xf numFmtId="164" fontId="0" fillId="0" borderId="2" xfId="0" applyNumberFormat="1" applyFont="1" applyBorder="1" applyAlignment="1">
      <alignmen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164" fontId="25" fillId="5" borderId="24"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7"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1"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tabSelected="1" zoomScale="110" zoomScaleNormal="110" workbookViewId="0">
      <selection activeCell="Q80" sqref="Q80"/>
    </sheetView>
  </sheetViews>
  <sheetFormatPr baseColWidth="10" defaultColWidth="8.83203125" defaultRowHeight="16"/>
  <cols>
    <col min="1" max="1" width="14.5" style="68" bestFit="1" customWidth="1"/>
    <col min="2" max="3" width="8.83203125" style="68"/>
    <col min="4" max="4" width="42.5" style="68" customWidth="1"/>
    <col min="5" max="5" width="51.5" style="68" bestFit="1" customWidth="1"/>
    <col min="6" max="6" width="8.83203125" style="68"/>
    <col min="7" max="9" width="8.83203125" style="70"/>
    <col min="10" max="10" width="12" style="68" customWidth="1"/>
    <col min="11" max="11" width="8.83203125" style="68"/>
    <col min="12" max="12" width="12" style="68" customWidth="1"/>
    <col min="13" max="13" width="10.6640625" style="68" customWidth="1"/>
    <col min="14" max="14" width="8.83203125" style="68"/>
    <col min="15" max="15" width="14.6640625" style="68" customWidth="1"/>
    <col min="16" max="20" width="8.83203125" style="68"/>
    <col min="21" max="21" width="31.33203125" style="69" customWidth="1"/>
    <col min="22" max="16384" width="8.83203125" style="68"/>
  </cols>
  <sheetData>
    <row r="1" spans="1:21">
      <c r="A1" s="40"/>
      <c r="B1" s="120" t="s">
        <v>0</v>
      </c>
      <c r="C1" s="120"/>
      <c r="D1" s="120"/>
      <c r="E1" s="120"/>
      <c r="F1" s="120"/>
      <c r="G1" s="120"/>
      <c r="H1" s="120"/>
      <c r="I1" s="120"/>
      <c r="J1" s="120"/>
      <c r="K1" s="120"/>
      <c r="L1" s="120"/>
      <c r="M1" s="120"/>
      <c r="N1" s="120"/>
      <c r="O1" s="120"/>
      <c r="P1" s="41"/>
      <c r="Q1" s="41"/>
      <c r="R1" s="41"/>
      <c r="S1" s="41"/>
      <c r="T1" s="40"/>
      <c r="U1" s="23"/>
    </row>
    <row r="2" spans="1:21">
      <c r="A2" s="40"/>
      <c r="B2" s="121" t="s">
        <v>122</v>
      </c>
      <c r="C2" s="122"/>
      <c r="D2" s="123"/>
      <c r="E2" s="123"/>
      <c r="F2" s="123"/>
      <c r="G2" s="123"/>
      <c r="H2" s="123"/>
      <c r="I2" s="123"/>
      <c r="J2" s="123"/>
      <c r="K2" s="123"/>
      <c r="L2" s="123"/>
      <c r="M2" s="123"/>
      <c r="N2" s="123"/>
      <c r="O2" s="123"/>
      <c r="P2" s="123"/>
      <c r="Q2" s="123"/>
      <c r="R2" s="123"/>
      <c r="S2" s="124"/>
      <c r="T2" s="40"/>
      <c r="U2" s="23"/>
    </row>
    <row r="3" spans="1:21" ht="94.5" customHeight="1">
      <c r="A3" s="40"/>
      <c r="B3" s="125" t="s">
        <v>42</v>
      </c>
      <c r="C3" s="126"/>
      <c r="D3" s="127"/>
      <c r="E3" s="127"/>
      <c r="F3" s="127"/>
      <c r="G3" s="127"/>
      <c r="H3" s="127"/>
      <c r="I3" s="127"/>
      <c r="J3" s="127"/>
      <c r="K3" s="127"/>
      <c r="L3" s="127"/>
      <c r="M3" s="127"/>
      <c r="N3" s="127"/>
      <c r="O3" s="127"/>
      <c r="P3" s="127"/>
      <c r="Q3" s="127"/>
      <c r="R3" s="127"/>
      <c r="S3" s="127"/>
      <c r="T3" s="40"/>
      <c r="U3" s="23"/>
    </row>
    <row r="4" spans="1:21" ht="24">
      <c r="A4" s="128"/>
      <c r="B4" s="128"/>
      <c r="C4" s="128"/>
      <c r="D4" s="128"/>
      <c r="E4" s="128"/>
      <c r="F4" s="128"/>
      <c r="G4" s="128"/>
      <c r="H4" s="128"/>
      <c r="I4" s="128"/>
      <c r="J4" s="128"/>
      <c r="K4" s="128"/>
      <c r="L4" s="128"/>
      <c r="M4" s="128"/>
      <c r="N4" s="128"/>
      <c r="O4" s="128"/>
      <c r="P4" s="129" t="s">
        <v>13</v>
      </c>
      <c r="Q4" s="129"/>
      <c r="R4" s="129"/>
      <c r="S4" s="129"/>
      <c r="T4" s="130"/>
      <c r="U4" s="118" t="s">
        <v>23</v>
      </c>
    </row>
    <row r="5" spans="1:21" ht="65">
      <c r="A5" s="63" t="s">
        <v>27</v>
      </c>
      <c r="B5" s="64" t="s">
        <v>44</v>
      </c>
      <c r="C5" s="64" t="s">
        <v>45</v>
      </c>
      <c r="D5" s="65" t="s">
        <v>40</v>
      </c>
      <c r="E5" s="65" t="s">
        <v>43</v>
      </c>
      <c r="F5" s="63" t="s">
        <v>17</v>
      </c>
      <c r="G5" s="63" t="s">
        <v>6</v>
      </c>
      <c r="H5" s="63" t="s">
        <v>5</v>
      </c>
      <c r="I5" s="63" t="s">
        <v>7</v>
      </c>
      <c r="J5" s="63" t="s">
        <v>1</v>
      </c>
      <c r="K5" s="63" t="s">
        <v>28</v>
      </c>
      <c r="L5" s="66" t="s">
        <v>18</v>
      </c>
      <c r="M5" s="63" t="s">
        <v>46</v>
      </c>
      <c r="N5" s="63" t="s">
        <v>19</v>
      </c>
      <c r="O5" s="63" t="s">
        <v>3</v>
      </c>
      <c r="P5" s="57" t="s">
        <v>10</v>
      </c>
      <c r="Q5" s="57" t="s">
        <v>11</v>
      </c>
      <c r="R5" s="57" t="s">
        <v>21</v>
      </c>
      <c r="S5" s="57" t="s">
        <v>12</v>
      </c>
      <c r="T5" s="75" t="s">
        <v>22</v>
      </c>
      <c r="U5" s="119"/>
    </row>
    <row r="6" spans="1:21" ht="60" customHeight="1">
      <c r="A6" s="83" t="s">
        <v>47</v>
      </c>
      <c r="B6" s="84" t="s">
        <v>72</v>
      </c>
      <c r="C6" s="82" t="s">
        <v>48</v>
      </c>
      <c r="D6" s="86" t="s">
        <v>49</v>
      </c>
      <c r="E6" s="81" t="s">
        <v>64</v>
      </c>
      <c r="F6" s="89" t="s">
        <v>63</v>
      </c>
      <c r="G6" s="90" t="s">
        <v>29</v>
      </c>
      <c r="H6" s="90" t="s">
        <v>30</v>
      </c>
      <c r="I6" s="90">
        <v>8</v>
      </c>
      <c r="J6" s="91">
        <v>448</v>
      </c>
      <c r="K6" s="90">
        <v>10</v>
      </c>
      <c r="L6" s="91">
        <v>4480</v>
      </c>
      <c r="M6" s="91">
        <v>403.2</v>
      </c>
      <c r="N6" s="93" t="s">
        <v>102</v>
      </c>
      <c r="O6" s="104">
        <v>5192.8</v>
      </c>
      <c r="P6" s="22"/>
      <c r="Q6" s="22"/>
      <c r="R6" s="22"/>
      <c r="S6" s="22"/>
      <c r="T6" s="72"/>
      <c r="U6" s="43"/>
    </row>
    <row r="7" spans="1:21" ht="31.75" customHeight="1">
      <c r="A7" s="83" t="s">
        <v>47</v>
      </c>
      <c r="B7" s="84" t="s">
        <v>32</v>
      </c>
      <c r="C7" s="82" t="s">
        <v>48</v>
      </c>
      <c r="D7" s="86" t="s">
        <v>50</v>
      </c>
      <c r="E7" s="81" t="s">
        <v>135</v>
      </c>
      <c r="F7" s="89" t="s">
        <v>63</v>
      </c>
      <c r="G7" s="90" t="s">
        <v>29</v>
      </c>
      <c r="H7" s="90" t="s">
        <v>30</v>
      </c>
      <c r="I7" s="90" t="s">
        <v>67</v>
      </c>
      <c r="J7" s="91">
        <v>139</v>
      </c>
      <c r="K7" s="90">
        <v>6</v>
      </c>
      <c r="L7" s="91">
        <v>834</v>
      </c>
      <c r="M7" s="91">
        <v>75.06</v>
      </c>
      <c r="N7" s="93" t="s">
        <v>102</v>
      </c>
      <c r="O7" s="104">
        <v>909.06</v>
      </c>
      <c r="P7" s="22"/>
      <c r="Q7" s="22"/>
      <c r="R7" s="22"/>
      <c r="S7" s="22"/>
      <c r="T7" s="72"/>
      <c r="U7" s="43"/>
    </row>
    <row r="8" spans="1:21" ht="31.75" customHeight="1">
      <c r="A8" s="83" t="s">
        <v>47</v>
      </c>
      <c r="B8" s="84" t="s">
        <v>32</v>
      </c>
      <c r="C8" s="82" t="s">
        <v>48</v>
      </c>
      <c r="D8" s="86" t="s">
        <v>51</v>
      </c>
      <c r="E8" s="81" t="s">
        <v>134</v>
      </c>
      <c r="F8" s="89" t="s">
        <v>63</v>
      </c>
      <c r="G8" s="90" t="s">
        <v>29</v>
      </c>
      <c r="H8" s="90" t="s">
        <v>30</v>
      </c>
      <c r="I8" s="90">
        <v>6</v>
      </c>
      <c r="J8" s="91">
        <v>269.98</v>
      </c>
      <c r="K8" s="90">
        <v>6</v>
      </c>
      <c r="L8" s="91">
        <v>1614</v>
      </c>
      <c r="M8" s="91">
        <v>145.26</v>
      </c>
      <c r="N8" s="93" t="s">
        <v>102</v>
      </c>
      <c r="O8" s="104">
        <v>1759.26</v>
      </c>
      <c r="P8" s="22"/>
      <c r="Q8" s="22"/>
      <c r="R8" s="22"/>
      <c r="S8" s="22"/>
      <c r="T8" s="72"/>
      <c r="U8" s="43"/>
    </row>
    <row r="9" spans="1:21" ht="31.75" customHeight="1">
      <c r="A9" s="83" t="s">
        <v>47</v>
      </c>
      <c r="B9" s="84" t="s">
        <v>72</v>
      </c>
      <c r="C9" s="82" t="s">
        <v>48</v>
      </c>
      <c r="D9" s="86" t="s">
        <v>52</v>
      </c>
      <c r="E9" s="81" t="s">
        <v>133</v>
      </c>
      <c r="F9" s="89" t="s">
        <v>63</v>
      </c>
      <c r="G9" s="90" t="s">
        <v>29</v>
      </c>
      <c r="H9" s="90" t="s">
        <v>30</v>
      </c>
      <c r="I9" s="90">
        <v>8</v>
      </c>
      <c r="J9" s="91">
        <v>95.17</v>
      </c>
      <c r="K9" s="90">
        <v>6</v>
      </c>
      <c r="L9" s="91">
        <v>2185.02</v>
      </c>
      <c r="M9" s="91">
        <v>196.65</v>
      </c>
      <c r="N9" s="93" t="s">
        <v>102</v>
      </c>
      <c r="O9" s="104">
        <v>2381.67</v>
      </c>
      <c r="P9" s="22"/>
      <c r="Q9" s="22"/>
      <c r="R9" s="22"/>
      <c r="S9" s="22"/>
      <c r="T9" s="72"/>
      <c r="U9" s="43"/>
    </row>
    <row r="10" spans="1:21" ht="31.75" customHeight="1">
      <c r="A10" s="83" t="s">
        <v>47</v>
      </c>
      <c r="B10" s="84" t="s">
        <v>72</v>
      </c>
      <c r="C10" s="82" t="s">
        <v>48</v>
      </c>
      <c r="D10" s="86" t="s">
        <v>138</v>
      </c>
      <c r="E10" s="81" t="s">
        <v>139</v>
      </c>
      <c r="F10" s="89" t="s">
        <v>63</v>
      </c>
      <c r="G10" s="90" t="s">
        <v>29</v>
      </c>
      <c r="H10" s="90" t="s">
        <v>30</v>
      </c>
      <c r="I10" s="90">
        <v>5</v>
      </c>
      <c r="J10" s="91">
        <v>34.950000000000003</v>
      </c>
      <c r="K10" s="90">
        <v>8</v>
      </c>
      <c r="L10" s="91">
        <v>2464.62</v>
      </c>
      <c r="M10" s="91">
        <v>221.82</v>
      </c>
      <c r="N10" s="93" t="s">
        <v>102</v>
      </c>
      <c r="O10" s="104">
        <v>2686.44</v>
      </c>
      <c r="P10" s="22"/>
      <c r="Q10" s="22"/>
      <c r="R10" s="22"/>
      <c r="S10" s="22"/>
      <c r="T10" s="72"/>
      <c r="U10" s="43"/>
    </row>
    <row r="11" spans="1:21" ht="31.75" customHeight="1">
      <c r="A11" s="83" t="s">
        <v>47</v>
      </c>
      <c r="B11" s="84" t="s">
        <v>72</v>
      </c>
      <c r="C11" s="82" t="s">
        <v>48</v>
      </c>
      <c r="D11" s="86" t="s">
        <v>83</v>
      </c>
      <c r="E11" s="81" t="s">
        <v>136</v>
      </c>
      <c r="F11" s="89" t="s">
        <v>63</v>
      </c>
      <c r="G11" s="90" t="s">
        <v>29</v>
      </c>
      <c r="H11" s="90" t="s">
        <v>30</v>
      </c>
      <c r="I11" s="90">
        <v>4</v>
      </c>
      <c r="J11" s="91">
        <v>19.95</v>
      </c>
      <c r="K11" s="90">
        <v>10</v>
      </c>
      <c r="L11" s="91">
        <v>199.5</v>
      </c>
      <c r="M11" s="91">
        <v>17.96</v>
      </c>
      <c r="N11" s="93" t="s">
        <v>102</v>
      </c>
      <c r="O11" s="104">
        <v>217.46</v>
      </c>
      <c r="P11" s="42"/>
      <c r="Q11" s="42"/>
      <c r="R11" s="42"/>
      <c r="S11" s="42"/>
      <c r="T11" s="71"/>
      <c r="U11" s="43"/>
    </row>
    <row r="12" spans="1:21" ht="31.75" customHeight="1">
      <c r="A12" s="83" t="s">
        <v>47</v>
      </c>
      <c r="B12" s="84" t="s">
        <v>72</v>
      </c>
      <c r="C12" s="82" t="s">
        <v>48</v>
      </c>
      <c r="D12" s="86" t="s">
        <v>84</v>
      </c>
      <c r="E12" s="81" t="s">
        <v>137</v>
      </c>
      <c r="F12" s="89" t="s">
        <v>63</v>
      </c>
      <c r="G12" s="90" t="s">
        <v>29</v>
      </c>
      <c r="H12" s="90" t="s">
        <v>35</v>
      </c>
      <c r="I12" s="90" t="s">
        <v>67</v>
      </c>
      <c r="J12" s="91">
        <v>64.95</v>
      </c>
      <c r="K12" s="90">
        <v>4</v>
      </c>
      <c r="L12" s="91">
        <v>259.8</v>
      </c>
      <c r="M12" s="91">
        <v>23.38</v>
      </c>
      <c r="N12" s="93" t="s">
        <v>102</v>
      </c>
      <c r="O12" s="104">
        <v>283.18</v>
      </c>
      <c r="P12" s="42"/>
      <c r="Q12" s="42"/>
      <c r="R12" s="42"/>
      <c r="S12" s="42"/>
      <c r="T12" s="71"/>
      <c r="U12" s="43"/>
    </row>
    <row r="13" spans="1:21" ht="49" customHeight="1">
      <c r="A13" s="83" t="s">
        <v>47</v>
      </c>
      <c r="B13" s="84" t="s">
        <v>72</v>
      </c>
      <c r="C13" s="82" t="s">
        <v>48</v>
      </c>
      <c r="D13" s="86" t="s">
        <v>150</v>
      </c>
      <c r="E13" s="81" t="s">
        <v>151</v>
      </c>
      <c r="F13" s="89" t="s">
        <v>63</v>
      </c>
      <c r="G13" s="90" t="s">
        <v>29</v>
      </c>
      <c r="H13" s="90" t="s">
        <v>35</v>
      </c>
      <c r="I13" s="90" t="s">
        <v>67</v>
      </c>
      <c r="J13" s="91">
        <v>269.60000000000002</v>
      </c>
      <c r="K13" s="90">
        <v>6</v>
      </c>
      <c r="L13" s="91">
        <v>1308</v>
      </c>
      <c r="M13" s="91">
        <v>117.72</v>
      </c>
      <c r="N13" s="93" t="s">
        <v>102</v>
      </c>
      <c r="O13" s="104">
        <v>1425.72</v>
      </c>
      <c r="P13" s="42"/>
      <c r="Q13" s="42"/>
      <c r="R13" s="42"/>
      <c r="S13" s="42"/>
      <c r="T13" s="71"/>
      <c r="U13" s="43"/>
    </row>
    <row r="14" spans="1:21" ht="31.75" customHeight="1">
      <c r="A14" s="83" t="s">
        <v>47</v>
      </c>
      <c r="B14" s="84" t="s">
        <v>32</v>
      </c>
      <c r="C14" s="82" t="s">
        <v>48</v>
      </c>
      <c r="D14" s="86" t="s">
        <v>53</v>
      </c>
      <c r="E14" s="81" t="s">
        <v>77</v>
      </c>
      <c r="F14" s="89" t="s">
        <v>63</v>
      </c>
      <c r="G14" s="90" t="s">
        <v>29</v>
      </c>
      <c r="H14" s="90" t="s">
        <v>30</v>
      </c>
      <c r="I14" s="90">
        <v>5</v>
      </c>
      <c r="J14" s="91">
        <v>155</v>
      </c>
      <c r="K14" s="90">
        <v>2</v>
      </c>
      <c r="L14" s="91">
        <v>310</v>
      </c>
      <c r="M14" s="91">
        <v>27.9</v>
      </c>
      <c r="N14" s="93" t="s">
        <v>102</v>
      </c>
      <c r="O14" s="104">
        <v>337.9</v>
      </c>
      <c r="P14" s="42"/>
      <c r="Q14" s="42"/>
      <c r="R14" s="42"/>
      <c r="S14" s="42"/>
      <c r="T14" s="72"/>
      <c r="U14" s="43"/>
    </row>
    <row r="15" spans="1:21" ht="31.75" customHeight="1">
      <c r="A15" s="83" t="s">
        <v>47</v>
      </c>
      <c r="B15" s="84" t="s">
        <v>32</v>
      </c>
      <c r="C15" s="82" t="s">
        <v>48</v>
      </c>
      <c r="D15" s="86" t="s">
        <v>65</v>
      </c>
      <c r="E15" s="81" t="s">
        <v>86</v>
      </c>
      <c r="F15" s="89" t="s">
        <v>63</v>
      </c>
      <c r="G15" s="90" t="s">
        <v>29</v>
      </c>
      <c r="H15" s="90" t="s">
        <v>30</v>
      </c>
      <c r="I15" s="90">
        <v>1</v>
      </c>
      <c r="J15" s="91">
        <v>79</v>
      </c>
      <c r="K15" s="90">
        <v>9</v>
      </c>
      <c r="L15" s="91">
        <f>SUM(J15)*K15</f>
        <v>711</v>
      </c>
      <c r="M15" s="91">
        <f>SUM(L15)*0.0925</f>
        <v>65.767499999999998</v>
      </c>
      <c r="N15" s="93" t="s">
        <v>102</v>
      </c>
      <c r="O15" s="104">
        <v>776.77</v>
      </c>
      <c r="P15" s="42"/>
      <c r="Q15" s="42"/>
      <c r="R15" s="42"/>
      <c r="S15" s="42"/>
      <c r="T15" s="72"/>
      <c r="U15" s="43"/>
    </row>
    <row r="16" spans="1:21" ht="64">
      <c r="A16" s="83" t="s">
        <v>47</v>
      </c>
      <c r="B16" s="84" t="s">
        <v>32</v>
      </c>
      <c r="C16" s="82" t="s">
        <v>70</v>
      </c>
      <c r="D16" s="86" t="s">
        <v>140</v>
      </c>
      <c r="E16" s="81" t="s">
        <v>141</v>
      </c>
      <c r="F16" s="89" t="s">
        <v>95</v>
      </c>
      <c r="G16" s="90" t="s">
        <v>29</v>
      </c>
      <c r="H16" s="90" t="s">
        <v>35</v>
      </c>
      <c r="I16" s="90">
        <v>1</v>
      </c>
      <c r="J16" s="91">
        <v>3500</v>
      </c>
      <c r="K16" s="90">
        <v>2</v>
      </c>
      <c r="L16" s="91">
        <v>7000</v>
      </c>
      <c r="M16" s="93" t="s">
        <v>36</v>
      </c>
      <c r="N16" s="93" t="s">
        <v>102</v>
      </c>
      <c r="O16" s="104">
        <v>7000</v>
      </c>
      <c r="P16" s="42"/>
      <c r="Q16" s="42"/>
      <c r="R16" s="42"/>
      <c r="S16" s="42"/>
      <c r="T16" s="72"/>
      <c r="U16" s="43"/>
    </row>
    <row r="17" spans="1:21" ht="49" customHeight="1">
      <c r="A17" s="83" t="s">
        <v>47</v>
      </c>
      <c r="B17" s="84" t="s">
        <v>32</v>
      </c>
      <c r="C17" s="82" t="s">
        <v>48</v>
      </c>
      <c r="D17" s="86" t="s">
        <v>96</v>
      </c>
      <c r="E17" s="81" t="s">
        <v>87</v>
      </c>
      <c r="F17" s="89" t="s">
        <v>63</v>
      </c>
      <c r="G17" s="90" t="s">
        <v>29</v>
      </c>
      <c r="H17" s="90" t="s">
        <v>35</v>
      </c>
      <c r="I17" s="90">
        <v>5</v>
      </c>
      <c r="J17" s="91">
        <v>299</v>
      </c>
      <c r="K17" s="90">
        <v>31</v>
      </c>
      <c r="L17" s="91">
        <v>16497</v>
      </c>
      <c r="M17" s="91">
        <f>SUM(L17)*0.0925</f>
        <v>1525.9725000000001</v>
      </c>
      <c r="N17" s="93" t="s">
        <v>102</v>
      </c>
      <c r="O17" s="104">
        <v>18022.97</v>
      </c>
      <c r="P17" s="42"/>
      <c r="Q17" s="42"/>
      <c r="R17" s="42"/>
      <c r="S17" s="42"/>
      <c r="T17" s="72"/>
      <c r="U17" s="43"/>
    </row>
    <row r="18" spans="1:21" ht="43" customHeight="1">
      <c r="A18" s="83" t="s">
        <v>47</v>
      </c>
      <c r="B18" s="84" t="s">
        <v>72</v>
      </c>
      <c r="C18" s="82" t="s">
        <v>48</v>
      </c>
      <c r="D18" s="86" t="s">
        <v>76</v>
      </c>
      <c r="E18" s="81" t="s">
        <v>78</v>
      </c>
      <c r="F18" s="89" t="s">
        <v>63</v>
      </c>
      <c r="G18" s="90" t="s">
        <v>29</v>
      </c>
      <c r="H18" s="90" t="s">
        <v>35</v>
      </c>
      <c r="I18" s="90">
        <v>3</v>
      </c>
      <c r="J18" s="91">
        <v>60</v>
      </c>
      <c r="K18" s="90">
        <v>31</v>
      </c>
      <c r="L18" s="91">
        <v>1860</v>
      </c>
      <c r="M18" s="93" t="s">
        <v>36</v>
      </c>
      <c r="N18" s="93" t="s">
        <v>102</v>
      </c>
      <c r="O18" s="104">
        <v>1860</v>
      </c>
      <c r="P18" s="42"/>
      <c r="Q18" s="42"/>
      <c r="R18" s="42"/>
      <c r="S18" s="42"/>
      <c r="T18" s="72"/>
      <c r="U18" s="43"/>
    </row>
    <row r="19" spans="1:21" ht="31.75" customHeight="1">
      <c r="A19" s="83" t="s">
        <v>47</v>
      </c>
      <c r="B19" s="84" t="s">
        <v>34</v>
      </c>
      <c r="C19" s="82" t="s">
        <v>48</v>
      </c>
      <c r="D19" s="86" t="s">
        <v>79</v>
      </c>
      <c r="E19" s="81" t="s">
        <v>88</v>
      </c>
      <c r="F19" s="89" t="s">
        <v>63</v>
      </c>
      <c r="G19" s="90" t="s">
        <v>29</v>
      </c>
      <c r="H19" s="90" t="s">
        <v>35</v>
      </c>
      <c r="I19" s="90">
        <v>5</v>
      </c>
      <c r="J19" s="91">
        <v>9.99</v>
      </c>
      <c r="K19" s="90">
        <v>31</v>
      </c>
      <c r="L19" s="91">
        <v>309.69</v>
      </c>
      <c r="M19" s="91">
        <v>27.87</v>
      </c>
      <c r="N19" s="93" t="s">
        <v>102</v>
      </c>
      <c r="O19" s="104">
        <v>337.56</v>
      </c>
      <c r="P19" s="42"/>
      <c r="Q19" s="42"/>
      <c r="R19" s="42"/>
      <c r="S19" s="42"/>
      <c r="T19" s="72"/>
      <c r="U19" s="43"/>
    </row>
    <row r="20" spans="1:21" ht="45" customHeight="1">
      <c r="A20" s="83" t="s">
        <v>47</v>
      </c>
      <c r="B20" s="84" t="s">
        <v>32</v>
      </c>
      <c r="C20" s="82" t="s">
        <v>70</v>
      </c>
      <c r="D20" s="86" t="s">
        <v>66</v>
      </c>
      <c r="E20" s="81" t="s">
        <v>73</v>
      </c>
      <c r="F20" s="89" t="s">
        <v>63</v>
      </c>
      <c r="G20" s="90" t="s">
        <v>29</v>
      </c>
      <c r="H20" s="90" t="s">
        <v>35</v>
      </c>
      <c r="I20" s="90" t="s">
        <v>67</v>
      </c>
      <c r="J20" s="91">
        <v>800</v>
      </c>
      <c r="K20" s="90" t="s">
        <v>75</v>
      </c>
      <c r="L20" s="91">
        <v>800</v>
      </c>
      <c r="M20" s="93" t="s">
        <v>36</v>
      </c>
      <c r="N20" s="93" t="s">
        <v>102</v>
      </c>
      <c r="O20" s="104">
        <v>800</v>
      </c>
      <c r="P20" s="42"/>
      <c r="Q20" s="42"/>
      <c r="R20" s="42"/>
      <c r="S20" s="42"/>
      <c r="T20" s="72"/>
      <c r="U20" s="43"/>
    </row>
    <row r="21" spans="1:21" ht="48" customHeight="1">
      <c r="A21" s="83" t="s">
        <v>47</v>
      </c>
      <c r="B21" s="84" t="s">
        <v>32</v>
      </c>
      <c r="C21" s="82" t="s">
        <v>70</v>
      </c>
      <c r="D21" s="86" t="s">
        <v>68</v>
      </c>
      <c r="E21" s="81" t="s">
        <v>82</v>
      </c>
      <c r="F21" s="89" t="s">
        <v>71</v>
      </c>
      <c r="G21" s="90" t="s">
        <v>29</v>
      </c>
      <c r="H21" s="90" t="s">
        <v>30</v>
      </c>
      <c r="I21" s="90">
        <v>1</v>
      </c>
      <c r="J21" s="91">
        <v>5500</v>
      </c>
      <c r="K21" s="90">
        <v>1</v>
      </c>
      <c r="L21" s="91">
        <v>5500</v>
      </c>
      <c r="M21" s="93" t="s">
        <v>36</v>
      </c>
      <c r="N21" s="93" t="s">
        <v>36</v>
      </c>
      <c r="O21" s="104">
        <v>5500</v>
      </c>
      <c r="P21" s="42"/>
      <c r="Q21" s="42"/>
      <c r="R21" s="42"/>
      <c r="S21" s="42"/>
      <c r="T21" s="72"/>
      <c r="U21" s="43"/>
    </row>
    <row r="22" spans="1:21" ht="44" customHeight="1">
      <c r="A22" s="83" t="s">
        <v>47</v>
      </c>
      <c r="B22" s="84" t="s">
        <v>32</v>
      </c>
      <c r="C22" s="82" t="s">
        <v>70</v>
      </c>
      <c r="D22" s="86" t="s">
        <v>69</v>
      </c>
      <c r="E22" s="81" t="s">
        <v>85</v>
      </c>
      <c r="F22" s="89" t="s">
        <v>71</v>
      </c>
      <c r="G22" s="90" t="s">
        <v>29</v>
      </c>
      <c r="H22" s="90" t="s">
        <v>30</v>
      </c>
      <c r="I22" s="90">
        <v>1</v>
      </c>
      <c r="J22" s="91">
        <v>6000</v>
      </c>
      <c r="K22" s="90">
        <v>1</v>
      </c>
      <c r="L22" s="91">
        <v>6000</v>
      </c>
      <c r="M22" s="93" t="s">
        <v>36</v>
      </c>
      <c r="N22" s="93" t="s">
        <v>36</v>
      </c>
      <c r="O22" s="104">
        <v>6000</v>
      </c>
      <c r="P22" s="42"/>
      <c r="Q22" s="42"/>
      <c r="R22" s="42"/>
      <c r="S22" s="42"/>
      <c r="T22" s="72"/>
      <c r="U22" s="43"/>
    </row>
    <row r="23" spans="1:21" ht="31.75" customHeight="1">
      <c r="A23" s="83" t="s">
        <v>47</v>
      </c>
      <c r="B23" s="84" t="s">
        <v>32</v>
      </c>
      <c r="C23" s="82" t="s">
        <v>70</v>
      </c>
      <c r="D23" s="86" t="s">
        <v>74</v>
      </c>
      <c r="E23" s="81" t="s">
        <v>80</v>
      </c>
      <c r="F23" s="89" t="s">
        <v>71</v>
      </c>
      <c r="G23" s="90" t="s">
        <v>29</v>
      </c>
      <c r="H23" s="90" t="s">
        <v>30</v>
      </c>
      <c r="I23" s="90">
        <v>1</v>
      </c>
      <c r="J23" s="91">
        <v>3599</v>
      </c>
      <c r="K23" s="90">
        <v>1</v>
      </c>
      <c r="L23" s="91">
        <v>3599</v>
      </c>
      <c r="M23" s="93" t="s">
        <v>36</v>
      </c>
      <c r="N23" s="93" t="s">
        <v>36</v>
      </c>
      <c r="O23" s="104">
        <v>3599</v>
      </c>
      <c r="P23" s="42"/>
      <c r="Q23" s="42"/>
      <c r="R23" s="42"/>
      <c r="S23" s="42"/>
      <c r="T23" s="72"/>
      <c r="U23" s="43"/>
    </row>
    <row r="24" spans="1:21" ht="34" customHeight="1">
      <c r="A24" s="83" t="s">
        <v>47</v>
      </c>
      <c r="B24" s="84" t="s">
        <v>32</v>
      </c>
      <c r="C24" s="82" t="s">
        <v>48</v>
      </c>
      <c r="D24" s="86" t="s">
        <v>89</v>
      </c>
      <c r="E24" s="81" t="s">
        <v>90</v>
      </c>
      <c r="F24" s="89" t="s">
        <v>63</v>
      </c>
      <c r="G24" s="90" t="s">
        <v>29</v>
      </c>
      <c r="H24" s="90" t="s">
        <v>30</v>
      </c>
      <c r="I24" s="90">
        <v>1</v>
      </c>
      <c r="J24" s="91">
        <v>600</v>
      </c>
      <c r="K24" s="90" t="s">
        <v>75</v>
      </c>
      <c r="L24" s="91">
        <v>600</v>
      </c>
      <c r="M24" s="91">
        <v>54</v>
      </c>
      <c r="N24" s="93" t="s">
        <v>102</v>
      </c>
      <c r="O24" s="104">
        <v>654</v>
      </c>
      <c r="P24" s="42"/>
      <c r="Q24" s="42"/>
      <c r="R24" s="42"/>
      <c r="S24" s="42"/>
      <c r="T24" s="72"/>
      <c r="U24" s="43"/>
    </row>
    <row r="25" spans="1:21" ht="65" customHeight="1">
      <c r="A25" s="83" t="s">
        <v>47</v>
      </c>
      <c r="B25" s="84" t="s">
        <v>72</v>
      </c>
      <c r="C25" s="82" t="s">
        <v>48</v>
      </c>
      <c r="D25" s="86" t="s">
        <v>54</v>
      </c>
      <c r="E25" s="81" t="s">
        <v>81</v>
      </c>
      <c r="F25" s="89" t="s">
        <v>63</v>
      </c>
      <c r="G25" s="90" t="s">
        <v>29</v>
      </c>
      <c r="H25" s="90" t="s">
        <v>35</v>
      </c>
      <c r="I25" s="90" t="s">
        <v>57</v>
      </c>
      <c r="J25" s="91">
        <v>2335.5</v>
      </c>
      <c r="K25" s="90">
        <v>1</v>
      </c>
      <c r="L25" s="91">
        <f t="shared" ref="L25:L32" si="0">SUM(J25)*K25</f>
        <v>2335.5</v>
      </c>
      <c r="M25" s="91">
        <f t="shared" ref="M25:M32" si="1">SUM(L25)*0.0925</f>
        <v>216.03375</v>
      </c>
      <c r="N25" s="93" t="s">
        <v>102</v>
      </c>
      <c r="O25" s="104">
        <f t="shared" ref="O25:O32" si="2">SUM(L25:N25)</f>
        <v>2551.5337500000001</v>
      </c>
      <c r="P25" s="42"/>
      <c r="Q25" s="42"/>
      <c r="R25" s="42"/>
      <c r="S25" s="42"/>
      <c r="T25" s="72"/>
      <c r="U25" s="43"/>
    </row>
    <row r="26" spans="1:21" ht="71" customHeight="1">
      <c r="A26" s="83" t="s">
        <v>47</v>
      </c>
      <c r="B26" s="84" t="s">
        <v>72</v>
      </c>
      <c r="C26" s="82" t="s">
        <v>48</v>
      </c>
      <c r="D26" s="86" t="s">
        <v>55</v>
      </c>
      <c r="E26" s="81" t="s">
        <v>81</v>
      </c>
      <c r="F26" s="89" t="s">
        <v>63</v>
      </c>
      <c r="G26" s="90" t="s">
        <v>29</v>
      </c>
      <c r="H26" s="90" t="s">
        <v>35</v>
      </c>
      <c r="I26" s="90" t="s">
        <v>57</v>
      </c>
      <c r="J26" s="91">
        <v>1024.5</v>
      </c>
      <c r="K26" s="90">
        <v>1</v>
      </c>
      <c r="L26" s="91">
        <f t="shared" si="0"/>
        <v>1024.5</v>
      </c>
      <c r="M26" s="91">
        <f t="shared" si="1"/>
        <v>94.766249999999999</v>
      </c>
      <c r="N26" s="93" t="s">
        <v>102</v>
      </c>
      <c r="O26" s="104">
        <f t="shared" si="2"/>
        <v>1119.2662499999999</v>
      </c>
      <c r="P26" s="42"/>
      <c r="Q26" s="42"/>
      <c r="R26" s="42"/>
      <c r="S26" s="42"/>
      <c r="T26" s="72"/>
      <c r="U26" s="43"/>
    </row>
    <row r="27" spans="1:21" ht="68" customHeight="1">
      <c r="A27" s="83" t="s">
        <v>47</v>
      </c>
      <c r="B27" s="84" t="s">
        <v>72</v>
      </c>
      <c r="C27" s="82" t="s">
        <v>48</v>
      </c>
      <c r="D27" s="86" t="s">
        <v>56</v>
      </c>
      <c r="E27" s="81" t="s">
        <v>81</v>
      </c>
      <c r="F27" s="89" t="s">
        <v>63</v>
      </c>
      <c r="G27" s="90" t="s">
        <v>29</v>
      </c>
      <c r="H27" s="90" t="s">
        <v>35</v>
      </c>
      <c r="I27" s="90" t="s">
        <v>57</v>
      </c>
      <c r="J27" s="91">
        <v>658.5</v>
      </c>
      <c r="K27" s="90">
        <v>1</v>
      </c>
      <c r="L27" s="91">
        <f t="shared" si="0"/>
        <v>658.5</v>
      </c>
      <c r="M27" s="91">
        <f t="shared" si="1"/>
        <v>60.911250000000003</v>
      </c>
      <c r="N27" s="93" t="s">
        <v>102</v>
      </c>
      <c r="O27" s="104">
        <f t="shared" si="2"/>
        <v>719.41125</v>
      </c>
      <c r="P27" s="42"/>
      <c r="Q27" s="42"/>
      <c r="R27" s="42"/>
      <c r="S27" s="42"/>
      <c r="T27" s="72"/>
      <c r="U27" s="43"/>
    </row>
    <row r="28" spans="1:21" ht="66" customHeight="1">
      <c r="A28" s="83" t="s">
        <v>47</v>
      </c>
      <c r="B28" s="84" t="s">
        <v>72</v>
      </c>
      <c r="C28" s="82" t="s">
        <v>48</v>
      </c>
      <c r="D28" s="86" t="s">
        <v>149</v>
      </c>
      <c r="E28" s="81" t="s">
        <v>81</v>
      </c>
      <c r="F28" s="89" t="s">
        <v>63</v>
      </c>
      <c r="G28" s="90" t="s">
        <v>29</v>
      </c>
      <c r="H28" s="90" t="s">
        <v>35</v>
      </c>
      <c r="I28" s="90" t="s">
        <v>57</v>
      </c>
      <c r="J28" s="91">
        <v>484.82</v>
      </c>
      <c r="K28" s="90">
        <v>1</v>
      </c>
      <c r="L28" s="91">
        <f t="shared" si="0"/>
        <v>484.82</v>
      </c>
      <c r="M28" s="91">
        <f t="shared" si="1"/>
        <v>44.845849999999999</v>
      </c>
      <c r="N28" s="93" t="s">
        <v>102</v>
      </c>
      <c r="O28" s="104">
        <f t="shared" si="2"/>
        <v>529.66584999999998</v>
      </c>
      <c r="P28" s="42"/>
      <c r="Q28" s="42"/>
      <c r="R28" s="42"/>
      <c r="S28" s="42"/>
      <c r="T28" s="72"/>
      <c r="U28" s="43"/>
    </row>
    <row r="29" spans="1:21" ht="67" customHeight="1">
      <c r="A29" s="83" t="s">
        <v>47</v>
      </c>
      <c r="B29" s="84" t="s">
        <v>72</v>
      </c>
      <c r="C29" s="82" t="s">
        <v>48</v>
      </c>
      <c r="D29" s="86" t="s">
        <v>58</v>
      </c>
      <c r="E29" s="81" t="s">
        <v>81</v>
      </c>
      <c r="F29" s="89" t="s">
        <v>63</v>
      </c>
      <c r="G29" s="90" t="s">
        <v>29</v>
      </c>
      <c r="H29" s="90" t="s">
        <v>35</v>
      </c>
      <c r="I29" s="90" t="s">
        <v>57</v>
      </c>
      <c r="J29" s="91">
        <v>745</v>
      </c>
      <c r="K29" s="90">
        <v>3</v>
      </c>
      <c r="L29" s="91">
        <f t="shared" si="0"/>
        <v>2235</v>
      </c>
      <c r="M29" s="91">
        <f t="shared" si="1"/>
        <v>206.73750000000001</v>
      </c>
      <c r="N29" s="93" t="s">
        <v>102</v>
      </c>
      <c r="O29" s="104">
        <f t="shared" si="2"/>
        <v>2441.7375000000002</v>
      </c>
      <c r="P29" s="42"/>
      <c r="Q29" s="42"/>
      <c r="R29" s="42"/>
      <c r="S29" s="42"/>
      <c r="T29" s="72"/>
      <c r="U29" s="43"/>
    </row>
    <row r="30" spans="1:21" ht="65" customHeight="1">
      <c r="A30" s="83" t="s">
        <v>47</v>
      </c>
      <c r="B30" s="84" t="s">
        <v>72</v>
      </c>
      <c r="C30" s="82" t="s">
        <v>48</v>
      </c>
      <c r="D30" s="86" t="s">
        <v>59</v>
      </c>
      <c r="E30" s="81" t="s">
        <v>81</v>
      </c>
      <c r="F30" s="89" t="s">
        <v>63</v>
      </c>
      <c r="G30" s="90" t="s">
        <v>29</v>
      </c>
      <c r="H30" s="90" t="s">
        <v>35</v>
      </c>
      <c r="I30" s="90" t="s">
        <v>57</v>
      </c>
      <c r="J30" s="91">
        <v>59</v>
      </c>
      <c r="K30" s="90">
        <v>3</v>
      </c>
      <c r="L30" s="91">
        <f t="shared" si="0"/>
        <v>177</v>
      </c>
      <c r="M30" s="91">
        <f t="shared" si="1"/>
        <v>16.372499999999999</v>
      </c>
      <c r="N30" s="93" t="s">
        <v>102</v>
      </c>
      <c r="O30" s="104">
        <f t="shared" si="2"/>
        <v>193.3725</v>
      </c>
      <c r="P30" s="42"/>
      <c r="Q30" s="42"/>
      <c r="R30" s="42"/>
      <c r="S30" s="42"/>
      <c r="T30" s="71"/>
      <c r="U30" s="43"/>
    </row>
    <row r="31" spans="1:21" ht="66" customHeight="1">
      <c r="A31" s="83" t="s">
        <v>47</v>
      </c>
      <c r="B31" s="84" t="s">
        <v>72</v>
      </c>
      <c r="C31" s="82" t="s">
        <v>48</v>
      </c>
      <c r="D31" s="86" t="s">
        <v>60</v>
      </c>
      <c r="E31" s="81" t="s">
        <v>81</v>
      </c>
      <c r="F31" s="89" t="s">
        <v>63</v>
      </c>
      <c r="G31" s="90" t="s">
        <v>29</v>
      </c>
      <c r="H31" s="90" t="s">
        <v>35</v>
      </c>
      <c r="I31" s="90" t="s">
        <v>57</v>
      </c>
      <c r="J31" s="91">
        <v>119</v>
      </c>
      <c r="K31" s="90">
        <v>3</v>
      </c>
      <c r="L31" s="91">
        <f t="shared" si="0"/>
        <v>357</v>
      </c>
      <c r="M31" s="91">
        <f t="shared" si="1"/>
        <v>33.022500000000001</v>
      </c>
      <c r="N31" s="93" t="s">
        <v>102</v>
      </c>
      <c r="O31" s="104">
        <f t="shared" si="2"/>
        <v>390.02249999999998</v>
      </c>
      <c r="P31" s="42"/>
      <c r="Q31" s="42"/>
      <c r="R31" s="42"/>
      <c r="S31" s="42"/>
      <c r="T31" s="71"/>
      <c r="U31" s="43"/>
    </row>
    <row r="32" spans="1:21" ht="64">
      <c r="A32" s="83" t="s">
        <v>47</v>
      </c>
      <c r="B32" s="84" t="s">
        <v>72</v>
      </c>
      <c r="C32" s="82" t="s">
        <v>48</v>
      </c>
      <c r="D32" s="86" t="s">
        <v>61</v>
      </c>
      <c r="E32" s="81" t="s">
        <v>81</v>
      </c>
      <c r="F32" s="89" t="s">
        <v>63</v>
      </c>
      <c r="G32" s="90" t="s">
        <v>29</v>
      </c>
      <c r="H32" s="90" t="s">
        <v>35</v>
      </c>
      <c r="I32" s="90" t="s">
        <v>57</v>
      </c>
      <c r="J32" s="91">
        <v>129</v>
      </c>
      <c r="K32" s="90">
        <v>3</v>
      </c>
      <c r="L32" s="91">
        <f t="shared" si="0"/>
        <v>387</v>
      </c>
      <c r="M32" s="91">
        <f t="shared" si="1"/>
        <v>35.797499999999999</v>
      </c>
      <c r="N32" s="93" t="s">
        <v>102</v>
      </c>
      <c r="O32" s="104">
        <f t="shared" si="2"/>
        <v>422.79750000000001</v>
      </c>
      <c r="P32" s="42"/>
      <c r="Q32" s="42"/>
      <c r="R32" s="42"/>
      <c r="S32" s="42"/>
      <c r="T32" s="71"/>
      <c r="U32" s="43"/>
    </row>
    <row r="33" spans="1:21" ht="64">
      <c r="A33" s="83" t="s">
        <v>47</v>
      </c>
      <c r="B33" s="84" t="s">
        <v>72</v>
      </c>
      <c r="C33" s="82" t="s">
        <v>48</v>
      </c>
      <c r="D33" s="86" t="s">
        <v>62</v>
      </c>
      <c r="E33" s="81" t="s">
        <v>81</v>
      </c>
      <c r="F33" s="89" t="s">
        <v>63</v>
      </c>
      <c r="G33" s="90" t="s">
        <v>29</v>
      </c>
      <c r="H33" s="90" t="s">
        <v>35</v>
      </c>
      <c r="I33" s="90" t="s">
        <v>57</v>
      </c>
      <c r="J33" s="91">
        <v>349</v>
      </c>
      <c r="K33" s="90">
        <v>3</v>
      </c>
      <c r="L33" s="91">
        <f>SUM(J33)*K33</f>
        <v>1047</v>
      </c>
      <c r="M33" s="91">
        <f>SUM(L33)*0.0925</f>
        <v>96.847499999999997</v>
      </c>
      <c r="N33" s="93" t="s">
        <v>102</v>
      </c>
      <c r="O33" s="104">
        <f>SUM(L33:N33)</f>
        <v>1143.8475000000001</v>
      </c>
      <c r="P33" s="42"/>
      <c r="Q33" s="42"/>
      <c r="R33" s="42"/>
      <c r="S33" s="42"/>
      <c r="T33" s="71"/>
      <c r="U33" s="43"/>
    </row>
    <row r="34" spans="1:21" ht="34" customHeight="1">
      <c r="A34" s="83" t="s">
        <v>47</v>
      </c>
      <c r="B34" s="84" t="s">
        <v>72</v>
      </c>
      <c r="C34" s="82" t="s">
        <v>48</v>
      </c>
      <c r="D34" s="86" t="s">
        <v>97</v>
      </c>
      <c r="E34" s="81" t="s">
        <v>98</v>
      </c>
      <c r="F34" s="89" t="s">
        <v>63</v>
      </c>
      <c r="G34" s="90" t="s">
        <v>29</v>
      </c>
      <c r="H34" s="90" t="s">
        <v>30</v>
      </c>
      <c r="I34" s="90">
        <v>5</v>
      </c>
      <c r="J34" s="91">
        <v>500</v>
      </c>
      <c r="K34" s="90">
        <v>1</v>
      </c>
      <c r="L34" s="91">
        <v>500</v>
      </c>
      <c r="M34" s="91">
        <v>45</v>
      </c>
      <c r="N34" s="93" t="s">
        <v>102</v>
      </c>
      <c r="O34" s="104">
        <v>545</v>
      </c>
      <c r="P34" s="42"/>
      <c r="Q34" s="42"/>
      <c r="R34" s="42"/>
      <c r="S34" s="42"/>
      <c r="T34" s="71"/>
      <c r="U34" s="43"/>
    </row>
    <row r="35" spans="1:21" ht="50" customHeight="1">
      <c r="A35" s="83" t="s">
        <v>118</v>
      </c>
      <c r="B35" s="84" t="s">
        <v>32</v>
      </c>
      <c r="C35" s="82" t="s">
        <v>70</v>
      </c>
      <c r="D35" s="86" t="s">
        <v>131</v>
      </c>
      <c r="E35" s="81" t="s">
        <v>132</v>
      </c>
      <c r="F35" s="89" t="s">
        <v>71</v>
      </c>
      <c r="G35" s="90" t="s">
        <v>29</v>
      </c>
      <c r="H35" s="90" t="s">
        <v>30</v>
      </c>
      <c r="I35" s="90">
        <v>1</v>
      </c>
      <c r="J35" s="91">
        <v>755</v>
      </c>
      <c r="K35" s="90">
        <v>1</v>
      </c>
      <c r="L35" s="91">
        <f t="shared" ref="L35" si="3">SUM(J35)*K35</f>
        <v>755</v>
      </c>
      <c r="M35" s="93" t="s">
        <v>36</v>
      </c>
      <c r="N35" s="93" t="s">
        <v>36</v>
      </c>
      <c r="O35" s="104">
        <v>755</v>
      </c>
      <c r="P35" s="42"/>
      <c r="Q35" s="42"/>
      <c r="R35" s="42"/>
      <c r="S35" s="42"/>
      <c r="T35" s="71"/>
      <c r="U35" s="43"/>
    </row>
    <row r="36" spans="1:21" ht="75" customHeight="1">
      <c r="A36" s="83" t="s">
        <v>118</v>
      </c>
      <c r="B36" s="84" t="s">
        <v>72</v>
      </c>
      <c r="C36" s="82" t="s">
        <v>91</v>
      </c>
      <c r="D36" s="86" t="s">
        <v>93</v>
      </c>
      <c r="E36" s="81" t="s">
        <v>94</v>
      </c>
      <c r="F36" s="89" t="s">
        <v>92</v>
      </c>
      <c r="G36" s="90" t="s">
        <v>33</v>
      </c>
      <c r="H36" s="90" t="s">
        <v>35</v>
      </c>
      <c r="I36" s="90" t="s">
        <v>67</v>
      </c>
      <c r="J36" s="91"/>
      <c r="K36" s="90"/>
      <c r="L36" s="91"/>
      <c r="M36" s="91"/>
      <c r="N36" s="93" t="s">
        <v>36</v>
      </c>
      <c r="O36" s="104"/>
      <c r="P36" s="42"/>
      <c r="Q36" s="42"/>
      <c r="R36" s="42"/>
      <c r="S36" s="42"/>
      <c r="T36" s="71"/>
      <c r="U36" s="43"/>
    </row>
    <row r="37" spans="1:21" ht="64">
      <c r="A37" s="83" t="s">
        <v>47</v>
      </c>
      <c r="B37" s="84" t="s">
        <v>32</v>
      </c>
      <c r="C37" s="82" t="s">
        <v>48</v>
      </c>
      <c r="D37" s="86" t="s">
        <v>145</v>
      </c>
      <c r="E37" s="81" t="s">
        <v>142</v>
      </c>
      <c r="F37" s="89" t="s">
        <v>63</v>
      </c>
      <c r="G37" s="90" t="s">
        <v>29</v>
      </c>
      <c r="H37" s="90" t="s">
        <v>35</v>
      </c>
      <c r="I37" s="90" t="s">
        <v>143</v>
      </c>
      <c r="J37" s="91">
        <v>1050.53</v>
      </c>
      <c r="K37" s="90">
        <v>1</v>
      </c>
      <c r="L37" s="91">
        <f>SUM(J37*K37)</f>
        <v>1050.53</v>
      </c>
      <c r="M37" s="91">
        <f>SUM(L37)*0.0925</f>
        <v>97.174025</v>
      </c>
      <c r="N37" s="93"/>
      <c r="O37" s="104">
        <f t="shared" ref="O37:O38" si="4">SUM(L37:N37)</f>
        <v>1147.704025</v>
      </c>
      <c r="P37" s="42"/>
      <c r="Q37" s="42"/>
      <c r="R37" s="42"/>
      <c r="S37" s="42"/>
      <c r="T37" s="71"/>
      <c r="U37" s="43"/>
    </row>
    <row r="38" spans="1:21" ht="51">
      <c r="A38" s="83" t="s">
        <v>47</v>
      </c>
      <c r="B38" s="84" t="s">
        <v>32</v>
      </c>
      <c r="C38" s="82" t="s">
        <v>48</v>
      </c>
      <c r="D38" s="86" t="s">
        <v>146</v>
      </c>
      <c r="E38" s="81" t="s">
        <v>144</v>
      </c>
      <c r="F38" s="89" t="s">
        <v>63</v>
      </c>
      <c r="G38" s="90" t="s">
        <v>29</v>
      </c>
      <c r="H38" s="90" t="s">
        <v>30</v>
      </c>
      <c r="I38" s="90" t="s">
        <v>57</v>
      </c>
      <c r="J38" s="91">
        <v>995</v>
      </c>
      <c r="K38" s="90">
        <v>2</v>
      </c>
      <c r="L38" s="91">
        <f>SUM(J38*K38)</f>
        <v>1990</v>
      </c>
      <c r="M38" s="91">
        <f>SUM(L38)*0.0925</f>
        <v>184.07499999999999</v>
      </c>
      <c r="N38" s="93"/>
      <c r="O38" s="104">
        <f t="shared" si="4"/>
        <v>2174.0749999999998</v>
      </c>
      <c r="P38" s="42"/>
      <c r="Q38" s="42"/>
      <c r="R38" s="42"/>
      <c r="S38" s="42"/>
      <c r="T38" s="71"/>
      <c r="U38" s="43"/>
    </row>
    <row r="39" spans="1:21" ht="112">
      <c r="A39" s="83" t="s">
        <v>47</v>
      </c>
      <c r="B39" s="84" t="s">
        <v>72</v>
      </c>
      <c r="C39" s="82" t="s">
        <v>48</v>
      </c>
      <c r="D39" s="86" t="s">
        <v>147</v>
      </c>
      <c r="E39" s="81" t="s">
        <v>148</v>
      </c>
      <c r="F39" s="89" t="s">
        <v>63</v>
      </c>
      <c r="G39" s="90" t="s">
        <v>29</v>
      </c>
      <c r="H39" s="90" t="s">
        <v>35</v>
      </c>
      <c r="I39" s="90" t="s">
        <v>109</v>
      </c>
      <c r="J39" s="91">
        <v>3900</v>
      </c>
      <c r="K39" s="90">
        <v>1</v>
      </c>
      <c r="L39" s="91">
        <f>SUM(J39*K39)</f>
        <v>3900</v>
      </c>
      <c r="M39" s="91">
        <f>SUM(L39)*0.0925</f>
        <v>360.75</v>
      </c>
      <c r="N39" s="93">
        <v>376</v>
      </c>
      <c r="O39" s="104">
        <f>SUM(L39:N39)</f>
        <v>4636.75</v>
      </c>
      <c r="P39" s="42"/>
      <c r="Q39" s="42"/>
      <c r="R39" s="42"/>
      <c r="S39" s="42"/>
      <c r="T39" s="71"/>
      <c r="U39" s="43"/>
    </row>
    <row r="40" spans="1:21" ht="34">
      <c r="A40" s="97" t="s">
        <v>47</v>
      </c>
      <c r="B40" s="98" t="s">
        <v>32</v>
      </c>
      <c r="C40" s="82" t="s">
        <v>48</v>
      </c>
      <c r="D40" s="99" t="s">
        <v>172</v>
      </c>
      <c r="E40" s="99" t="s">
        <v>152</v>
      </c>
      <c r="F40" s="89" t="s">
        <v>63</v>
      </c>
      <c r="G40" s="100" t="s">
        <v>29</v>
      </c>
      <c r="H40" s="101" t="s">
        <v>30</v>
      </c>
      <c r="I40" s="102">
        <v>7</v>
      </c>
      <c r="J40" s="103">
        <v>4639.2</v>
      </c>
      <c r="K40" s="102">
        <v>1</v>
      </c>
      <c r="L40" s="104">
        <f t="shared" ref="L40:L51" si="5">J40*K40</f>
        <v>4639.2</v>
      </c>
      <c r="M40" s="103">
        <f t="shared" ref="M40:M46" si="6">L40*0.09</f>
        <v>417.52799999999996</v>
      </c>
      <c r="N40" s="104">
        <v>20</v>
      </c>
      <c r="O40" s="104">
        <f t="shared" ref="O40:O50" si="7">SUM(J40,M40,N40)</f>
        <v>5076.7280000000001</v>
      </c>
      <c r="P40" s="42"/>
      <c r="Q40" s="42"/>
      <c r="R40" s="42"/>
      <c r="S40" s="42"/>
      <c r="T40" s="71"/>
      <c r="U40" s="43"/>
    </row>
    <row r="41" spans="1:21" ht="34">
      <c r="A41" s="97" t="s">
        <v>47</v>
      </c>
      <c r="B41" s="98" t="s">
        <v>32</v>
      </c>
      <c r="C41" s="82" t="s">
        <v>48</v>
      </c>
      <c r="D41" s="99" t="s">
        <v>153</v>
      </c>
      <c r="E41" s="99" t="s">
        <v>173</v>
      </c>
      <c r="F41" s="89" t="s">
        <v>63</v>
      </c>
      <c r="G41" s="100" t="s">
        <v>29</v>
      </c>
      <c r="H41" s="101" t="s">
        <v>30</v>
      </c>
      <c r="I41" s="102">
        <v>5</v>
      </c>
      <c r="J41" s="103">
        <v>595</v>
      </c>
      <c r="K41" s="102">
        <v>1</v>
      </c>
      <c r="L41" s="104">
        <f t="shared" si="5"/>
        <v>595</v>
      </c>
      <c r="M41" s="103">
        <f t="shared" si="6"/>
        <v>53.55</v>
      </c>
      <c r="N41" s="104">
        <v>15</v>
      </c>
      <c r="O41" s="104">
        <f t="shared" si="7"/>
        <v>663.55</v>
      </c>
      <c r="P41" s="42"/>
      <c r="Q41" s="42"/>
      <c r="R41" s="42"/>
      <c r="S41" s="42"/>
      <c r="T41" s="71"/>
      <c r="U41" s="43"/>
    </row>
    <row r="42" spans="1:21" ht="34">
      <c r="A42" s="97" t="s">
        <v>47</v>
      </c>
      <c r="B42" s="98" t="s">
        <v>32</v>
      </c>
      <c r="C42" s="82" t="s">
        <v>48</v>
      </c>
      <c r="D42" s="99" t="s">
        <v>154</v>
      </c>
      <c r="E42" s="99" t="s">
        <v>155</v>
      </c>
      <c r="F42" s="89" t="s">
        <v>63</v>
      </c>
      <c r="G42" s="100" t="s">
        <v>156</v>
      </c>
      <c r="H42" s="101" t="s">
        <v>30</v>
      </c>
      <c r="I42" s="102">
        <v>5</v>
      </c>
      <c r="J42" s="103">
        <v>159</v>
      </c>
      <c r="K42" s="102">
        <v>1</v>
      </c>
      <c r="L42" s="104">
        <f t="shared" si="5"/>
        <v>159</v>
      </c>
      <c r="M42" s="103">
        <f t="shared" si="6"/>
        <v>14.309999999999999</v>
      </c>
      <c r="N42" s="104">
        <v>20</v>
      </c>
      <c r="O42" s="104">
        <f t="shared" si="7"/>
        <v>193.31</v>
      </c>
      <c r="P42" s="42"/>
      <c r="Q42" s="42"/>
      <c r="R42" s="42"/>
      <c r="S42" s="42"/>
      <c r="T42" s="71"/>
      <c r="U42" s="43"/>
    </row>
    <row r="43" spans="1:21" ht="51">
      <c r="A43" s="97" t="s">
        <v>47</v>
      </c>
      <c r="B43" s="98" t="s">
        <v>32</v>
      </c>
      <c r="C43" s="82" t="s">
        <v>48</v>
      </c>
      <c r="D43" s="99" t="s">
        <v>157</v>
      </c>
      <c r="E43" s="99" t="s">
        <v>174</v>
      </c>
      <c r="F43" s="89" t="s">
        <v>63</v>
      </c>
      <c r="G43" s="100" t="s">
        <v>156</v>
      </c>
      <c r="H43" s="101" t="s">
        <v>30</v>
      </c>
      <c r="I43" s="102">
        <v>3</v>
      </c>
      <c r="J43" s="103">
        <v>2950</v>
      </c>
      <c r="K43" s="102">
        <v>1</v>
      </c>
      <c r="L43" s="104">
        <f t="shared" si="5"/>
        <v>2950</v>
      </c>
      <c r="M43" s="103">
        <f t="shared" si="6"/>
        <v>265.5</v>
      </c>
      <c r="N43" s="104">
        <v>15</v>
      </c>
      <c r="O43" s="104">
        <f t="shared" si="7"/>
        <v>3230.5</v>
      </c>
      <c r="P43" s="42"/>
      <c r="Q43" s="42"/>
      <c r="R43" s="42"/>
      <c r="S43" s="42"/>
      <c r="T43" s="71"/>
      <c r="U43" s="43"/>
    </row>
    <row r="44" spans="1:21" ht="34">
      <c r="A44" s="97" t="s">
        <v>47</v>
      </c>
      <c r="B44" s="98" t="s">
        <v>32</v>
      </c>
      <c r="C44" s="82" t="s">
        <v>48</v>
      </c>
      <c r="D44" s="105" t="s">
        <v>158</v>
      </c>
      <c r="E44" s="99" t="s">
        <v>159</v>
      </c>
      <c r="F44" s="108" t="s">
        <v>63</v>
      </c>
      <c r="G44" s="100" t="s">
        <v>29</v>
      </c>
      <c r="H44" s="101" t="s">
        <v>30</v>
      </c>
      <c r="I44" s="102">
        <v>6</v>
      </c>
      <c r="J44" s="103">
        <v>376</v>
      </c>
      <c r="K44" s="102">
        <v>1</v>
      </c>
      <c r="L44" s="104">
        <f t="shared" si="5"/>
        <v>376</v>
      </c>
      <c r="M44" s="103">
        <f t="shared" si="6"/>
        <v>33.839999999999996</v>
      </c>
      <c r="N44" s="104">
        <v>15</v>
      </c>
      <c r="O44" s="104">
        <f t="shared" si="7"/>
        <v>424.84</v>
      </c>
      <c r="P44" s="42"/>
      <c r="Q44" s="42"/>
      <c r="R44" s="42"/>
      <c r="S44" s="42"/>
      <c r="T44" s="71"/>
      <c r="U44" s="43"/>
    </row>
    <row r="45" spans="1:21" ht="34">
      <c r="A45" s="97" t="s">
        <v>47</v>
      </c>
      <c r="B45" s="98" t="s">
        <v>72</v>
      </c>
      <c r="C45" s="82" t="s">
        <v>48</v>
      </c>
      <c r="D45" s="99" t="s">
        <v>160</v>
      </c>
      <c r="E45" s="99" t="s">
        <v>161</v>
      </c>
      <c r="F45" s="108" t="s">
        <v>63</v>
      </c>
      <c r="G45" s="100" t="s">
        <v>29</v>
      </c>
      <c r="H45" s="106" t="s">
        <v>30</v>
      </c>
      <c r="I45" s="102">
        <v>7</v>
      </c>
      <c r="J45" s="103">
        <v>90</v>
      </c>
      <c r="K45" s="102">
        <v>1</v>
      </c>
      <c r="L45" s="104">
        <f t="shared" si="5"/>
        <v>90</v>
      </c>
      <c r="M45" s="103">
        <f t="shared" si="6"/>
        <v>8.1</v>
      </c>
      <c r="N45" s="104">
        <v>11</v>
      </c>
      <c r="O45" s="104">
        <f t="shared" si="7"/>
        <v>109.1</v>
      </c>
      <c r="P45" s="42"/>
      <c r="Q45" s="42"/>
      <c r="R45" s="42"/>
      <c r="S45" s="42"/>
      <c r="T45" s="71"/>
      <c r="U45" s="43"/>
    </row>
    <row r="46" spans="1:21" ht="51">
      <c r="A46" s="97" t="s">
        <v>47</v>
      </c>
      <c r="B46" s="98" t="s">
        <v>72</v>
      </c>
      <c r="C46" s="82" t="s">
        <v>48</v>
      </c>
      <c r="D46" s="99" t="s">
        <v>162</v>
      </c>
      <c r="E46" s="99" t="s">
        <v>163</v>
      </c>
      <c r="F46" s="108" t="s">
        <v>63</v>
      </c>
      <c r="G46" s="100" t="s">
        <v>29</v>
      </c>
      <c r="H46" s="101" t="s">
        <v>30</v>
      </c>
      <c r="I46" s="102">
        <v>7</v>
      </c>
      <c r="J46" s="103">
        <v>5320</v>
      </c>
      <c r="K46" s="102">
        <v>1</v>
      </c>
      <c r="L46" s="104">
        <f t="shared" si="5"/>
        <v>5320</v>
      </c>
      <c r="M46" s="103">
        <f t="shared" si="6"/>
        <v>478.79999999999995</v>
      </c>
      <c r="N46" s="104">
        <v>20</v>
      </c>
      <c r="O46" s="104">
        <f t="shared" si="7"/>
        <v>5818.8</v>
      </c>
      <c r="P46" s="42"/>
      <c r="Q46" s="42"/>
      <c r="R46" s="42"/>
      <c r="S46" s="42"/>
      <c r="T46" s="71"/>
      <c r="U46" s="43"/>
    </row>
    <row r="47" spans="1:21" ht="28">
      <c r="A47" s="97" t="s">
        <v>47</v>
      </c>
      <c r="B47" s="98" t="s">
        <v>72</v>
      </c>
      <c r="C47" s="82" t="s">
        <v>48</v>
      </c>
      <c r="D47" s="107" t="s">
        <v>164</v>
      </c>
      <c r="E47" s="99" t="s">
        <v>165</v>
      </c>
      <c r="F47" s="108" t="s">
        <v>63</v>
      </c>
      <c r="G47" s="100" t="s">
        <v>29</v>
      </c>
      <c r="H47" s="106" t="s">
        <v>35</v>
      </c>
      <c r="I47" s="102">
        <v>8</v>
      </c>
      <c r="J47" s="103">
        <v>999</v>
      </c>
      <c r="K47" s="102">
        <v>1</v>
      </c>
      <c r="L47" s="104">
        <f t="shared" si="5"/>
        <v>999</v>
      </c>
      <c r="M47" s="109" t="s">
        <v>36</v>
      </c>
      <c r="N47" s="110" t="s">
        <v>36</v>
      </c>
      <c r="O47" s="104">
        <f t="shared" si="7"/>
        <v>999</v>
      </c>
      <c r="P47" s="42"/>
      <c r="Q47" s="42"/>
      <c r="R47" s="42"/>
      <c r="S47" s="42"/>
      <c r="T47" s="71"/>
      <c r="U47" s="43"/>
    </row>
    <row r="48" spans="1:21" ht="34">
      <c r="A48" s="97" t="s">
        <v>47</v>
      </c>
      <c r="B48" s="98" t="s">
        <v>72</v>
      </c>
      <c r="C48" s="82" t="s">
        <v>48</v>
      </c>
      <c r="D48" s="99" t="s">
        <v>166</v>
      </c>
      <c r="E48" s="99" t="s">
        <v>167</v>
      </c>
      <c r="F48" s="108" t="s">
        <v>63</v>
      </c>
      <c r="G48" s="100" t="s">
        <v>29</v>
      </c>
      <c r="H48" s="101" t="s">
        <v>35</v>
      </c>
      <c r="I48" s="102">
        <v>4</v>
      </c>
      <c r="J48" s="103">
        <v>700</v>
      </c>
      <c r="K48" s="102">
        <v>1</v>
      </c>
      <c r="L48" s="104">
        <f t="shared" si="5"/>
        <v>700</v>
      </c>
      <c r="M48" s="111" t="s">
        <v>36</v>
      </c>
      <c r="N48" s="111" t="s">
        <v>36</v>
      </c>
      <c r="O48" s="104">
        <f t="shared" si="7"/>
        <v>700</v>
      </c>
      <c r="P48" s="42"/>
      <c r="Q48" s="42"/>
      <c r="R48" s="42"/>
      <c r="S48" s="42"/>
      <c r="T48" s="71"/>
      <c r="U48" s="43"/>
    </row>
    <row r="49" spans="1:21" ht="34">
      <c r="A49" s="97" t="s">
        <v>47</v>
      </c>
      <c r="B49" s="98" t="s">
        <v>72</v>
      </c>
      <c r="C49" s="82" t="s">
        <v>48</v>
      </c>
      <c r="D49" s="99" t="s">
        <v>168</v>
      </c>
      <c r="E49" s="99" t="s">
        <v>175</v>
      </c>
      <c r="F49" s="108" t="s">
        <v>63</v>
      </c>
      <c r="G49" s="100" t="s">
        <v>29</v>
      </c>
      <c r="H49" s="101" t="s">
        <v>35</v>
      </c>
      <c r="I49" s="102">
        <v>4</v>
      </c>
      <c r="J49" s="103">
        <v>539</v>
      </c>
      <c r="K49" s="102">
        <v>1</v>
      </c>
      <c r="L49" s="104">
        <f t="shared" si="5"/>
        <v>539</v>
      </c>
      <c r="M49" s="109" t="s">
        <v>36</v>
      </c>
      <c r="N49" s="111" t="s">
        <v>36</v>
      </c>
      <c r="O49" s="104">
        <f t="shared" si="7"/>
        <v>539</v>
      </c>
      <c r="P49" s="42"/>
      <c r="Q49" s="42"/>
      <c r="R49" s="42"/>
      <c r="S49" s="42"/>
      <c r="T49" s="71"/>
      <c r="U49" s="43"/>
    </row>
    <row r="50" spans="1:21" ht="51">
      <c r="A50" s="97" t="s">
        <v>47</v>
      </c>
      <c r="B50" s="98" t="s">
        <v>72</v>
      </c>
      <c r="C50" s="82" t="s">
        <v>48</v>
      </c>
      <c r="D50" s="99" t="s">
        <v>169</v>
      </c>
      <c r="E50" s="99" t="s">
        <v>170</v>
      </c>
      <c r="F50" s="108" t="s">
        <v>63</v>
      </c>
      <c r="G50" s="100" t="s">
        <v>29</v>
      </c>
      <c r="H50" s="101" t="s">
        <v>31</v>
      </c>
      <c r="I50" s="102">
        <v>6</v>
      </c>
      <c r="J50" s="103">
        <v>1290</v>
      </c>
      <c r="K50" s="102">
        <v>1</v>
      </c>
      <c r="L50" s="104">
        <f t="shared" si="5"/>
        <v>1290</v>
      </c>
      <c r="M50" s="103">
        <f>L50*0.09</f>
        <v>116.1</v>
      </c>
      <c r="N50" s="104">
        <v>22</v>
      </c>
      <c r="O50" s="104">
        <f t="shared" si="7"/>
        <v>1428.1</v>
      </c>
      <c r="P50" s="42"/>
      <c r="Q50" s="42"/>
      <c r="R50" s="42"/>
      <c r="S50" s="42"/>
      <c r="T50" s="71"/>
      <c r="U50" s="43"/>
    </row>
    <row r="51" spans="1:21" ht="38" customHeight="1">
      <c r="A51" s="97" t="s">
        <v>47</v>
      </c>
      <c r="B51" s="98" t="s">
        <v>72</v>
      </c>
      <c r="C51" s="82" t="s">
        <v>48</v>
      </c>
      <c r="D51" s="105" t="s">
        <v>171</v>
      </c>
      <c r="E51" s="99" t="s">
        <v>176</v>
      </c>
      <c r="F51" s="108" t="s">
        <v>63</v>
      </c>
      <c r="G51" s="100" t="s">
        <v>29</v>
      </c>
      <c r="H51" s="106" t="s">
        <v>35</v>
      </c>
      <c r="I51" s="102">
        <v>3</v>
      </c>
      <c r="J51" s="103">
        <v>550</v>
      </c>
      <c r="K51" s="102">
        <v>1</v>
      </c>
      <c r="L51" s="104">
        <f t="shared" si="5"/>
        <v>550</v>
      </c>
      <c r="M51" s="112" t="s">
        <v>36</v>
      </c>
      <c r="N51" s="110" t="s">
        <v>36</v>
      </c>
      <c r="O51" s="104">
        <v>550</v>
      </c>
      <c r="P51" s="42"/>
      <c r="Q51" s="42"/>
      <c r="R51" s="42"/>
      <c r="S51" s="42"/>
      <c r="T51" s="71"/>
      <c r="U51" s="43"/>
    </row>
    <row r="52" spans="1:21" ht="17" thickBot="1"/>
    <row r="53" spans="1:21" ht="31.75" customHeight="1" thickBot="1">
      <c r="A53" s="115" t="s">
        <v>39</v>
      </c>
      <c r="B53" s="116"/>
      <c r="C53" s="116"/>
      <c r="D53" s="116"/>
      <c r="E53" s="116"/>
      <c r="F53" s="116"/>
      <c r="G53" s="116"/>
      <c r="H53" s="116"/>
      <c r="I53" s="116"/>
      <c r="J53" s="116"/>
      <c r="K53" s="116"/>
      <c r="L53" s="116"/>
      <c r="M53" s="116"/>
      <c r="N53" s="117"/>
      <c r="O53" s="58">
        <f>SUM(O6:O51)</f>
        <v>98246.901625000013</v>
      </c>
      <c r="P53" s="59"/>
      <c r="Q53" s="60"/>
      <c r="R53" s="60"/>
      <c r="S53" s="60"/>
      <c r="T53" s="73"/>
      <c r="U53" s="74"/>
    </row>
    <row r="54" spans="1:21" ht="64">
      <c r="A54" s="83" t="s">
        <v>99</v>
      </c>
      <c r="B54" s="84" t="s">
        <v>32</v>
      </c>
      <c r="C54" s="82" t="s">
        <v>48</v>
      </c>
      <c r="D54" s="86" t="s">
        <v>100</v>
      </c>
      <c r="E54" s="81" t="s">
        <v>101</v>
      </c>
      <c r="F54" s="89" t="s">
        <v>63</v>
      </c>
      <c r="G54" s="90" t="s">
        <v>29</v>
      </c>
      <c r="H54" s="90" t="s">
        <v>30</v>
      </c>
      <c r="I54" s="90">
        <v>5</v>
      </c>
      <c r="J54" s="91">
        <v>113</v>
      </c>
      <c r="K54" s="90">
        <v>1</v>
      </c>
      <c r="L54" s="91">
        <v>113</v>
      </c>
      <c r="M54" s="91">
        <v>10.17</v>
      </c>
      <c r="N54" s="93" t="s">
        <v>102</v>
      </c>
      <c r="O54" s="113">
        <v>123.17</v>
      </c>
      <c r="P54" s="42"/>
      <c r="Q54" s="42"/>
      <c r="R54" s="42"/>
      <c r="S54" s="42"/>
      <c r="T54" s="71"/>
    </row>
    <row r="55" spans="1:21" ht="80">
      <c r="A55" s="83" t="s">
        <v>99</v>
      </c>
      <c r="B55" s="84" t="s">
        <v>32</v>
      </c>
      <c r="C55" s="82" t="s">
        <v>48</v>
      </c>
      <c r="D55" s="86" t="s">
        <v>103</v>
      </c>
      <c r="E55" s="81" t="s">
        <v>104</v>
      </c>
      <c r="F55" s="89" t="s">
        <v>63</v>
      </c>
      <c r="G55" s="90" t="s">
        <v>29</v>
      </c>
      <c r="H55" s="90" t="s">
        <v>35</v>
      </c>
      <c r="I55" s="90">
        <v>10</v>
      </c>
      <c r="J55" s="91">
        <v>300</v>
      </c>
      <c r="K55" s="90">
        <v>2</v>
      </c>
      <c r="L55" s="91">
        <v>600</v>
      </c>
      <c r="M55" s="91">
        <v>27</v>
      </c>
      <c r="N55" s="93" t="s">
        <v>102</v>
      </c>
      <c r="O55" s="113">
        <v>627</v>
      </c>
      <c r="P55" s="42"/>
      <c r="Q55" s="42"/>
      <c r="R55" s="42"/>
      <c r="S55" s="42"/>
      <c r="T55" s="71"/>
    </row>
    <row r="56" spans="1:21" ht="48">
      <c r="A56" s="83" t="s">
        <v>99</v>
      </c>
      <c r="B56" s="84" t="s">
        <v>32</v>
      </c>
      <c r="C56" s="82" t="s">
        <v>48</v>
      </c>
      <c r="D56" s="87" t="s">
        <v>105</v>
      </c>
      <c r="E56" s="81" t="s">
        <v>106</v>
      </c>
      <c r="F56" s="89" t="s">
        <v>63</v>
      </c>
      <c r="G56" s="90" t="s">
        <v>29</v>
      </c>
      <c r="H56" s="90" t="s">
        <v>35</v>
      </c>
      <c r="I56" s="90">
        <v>10</v>
      </c>
      <c r="J56" s="91">
        <v>154.5</v>
      </c>
      <c r="K56" s="90">
        <v>2</v>
      </c>
      <c r="L56" s="91">
        <v>309</v>
      </c>
      <c r="M56" s="91">
        <v>28</v>
      </c>
      <c r="N56" s="93" t="s">
        <v>102</v>
      </c>
      <c r="O56" s="113">
        <v>337</v>
      </c>
      <c r="P56" s="42"/>
      <c r="Q56" s="42"/>
      <c r="R56" s="42"/>
      <c r="S56" s="42"/>
      <c r="T56" s="71"/>
    </row>
    <row r="57" spans="1:21" ht="64">
      <c r="A57" s="83" t="s">
        <v>99</v>
      </c>
      <c r="B57" s="84" t="s">
        <v>32</v>
      </c>
      <c r="C57" s="82" t="s">
        <v>48</v>
      </c>
      <c r="D57" s="87" t="s">
        <v>107</v>
      </c>
      <c r="E57" s="81" t="s">
        <v>108</v>
      </c>
      <c r="F57" s="89" t="s">
        <v>63</v>
      </c>
      <c r="G57" s="90" t="s">
        <v>29</v>
      </c>
      <c r="H57" s="90" t="s">
        <v>35</v>
      </c>
      <c r="I57" s="90" t="s">
        <v>109</v>
      </c>
      <c r="J57" s="91">
        <v>400</v>
      </c>
      <c r="K57" s="90">
        <v>1</v>
      </c>
      <c r="L57" s="91">
        <v>400</v>
      </c>
      <c r="M57" s="91">
        <v>36</v>
      </c>
      <c r="N57" s="93" t="s">
        <v>102</v>
      </c>
      <c r="O57" s="113">
        <v>436</v>
      </c>
      <c r="P57" s="42"/>
      <c r="Q57" s="42"/>
      <c r="R57" s="42"/>
      <c r="S57" s="42"/>
      <c r="T57" s="71"/>
    </row>
    <row r="58" spans="1:21" ht="48">
      <c r="A58" s="83" t="s">
        <v>99</v>
      </c>
      <c r="B58" s="84" t="s">
        <v>32</v>
      </c>
      <c r="C58" s="82" t="s">
        <v>70</v>
      </c>
      <c r="D58" s="87" t="s">
        <v>123</v>
      </c>
      <c r="E58" s="81" t="s">
        <v>124</v>
      </c>
      <c r="F58" s="89" t="s">
        <v>71</v>
      </c>
      <c r="G58" s="90" t="s">
        <v>29</v>
      </c>
      <c r="H58" s="90" t="s">
        <v>30</v>
      </c>
      <c r="I58" s="90">
        <v>1</v>
      </c>
      <c r="J58" s="91">
        <v>200</v>
      </c>
      <c r="K58" s="90">
        <v>1</v>
      </c>
      <c r="L58" s="91">
        <v>200</v>
      </c>
      <c r="M58" s="91">
        <v>18</v>
      </c>
      <c r="N58" s="93">
        <v>20</v>
      </c>
      <c r="O58" s="113">
        <v>238</v>
      </c>
      <c r="P58" s="42"/>
      <c r="Q58" s="42"/>
      <c r="R58" s="42"/>
      <c r="S58" s="42"/>
      <c r="T58" s="71"/>
    </row>
    <row r="59" spans="1:21" ht="34">
      <c r="A59" s="83" t="s">
        <v>99</v>
      </c>
      <c r="B59" s="84" t="s">
        <v>32</v>
      </c>
      <c r="C59" s="82" t="s">
        <v>48</v>
      </c>
      <c r="D59" s="79" t="s">
        <v>110</v>
      </c>
      <c r="E59" s="81" t="s">
        <v>111</v>
      </c>
      <c r="F59" s="89" t="s">
        <v>63</v>
      </c>
      <c r="G59" s="90" t="s">
        <v>29</v>
      </c>
      <c r="H59" s="90" t="s">
        <v>35</v>
      </c>
      <c r="I59" s="90">
        <v>10</v>
      </c>
      <c r="J59" s="91">
        <v>450</v>
      </c>
      <c r="K59" s="90">
        <v>1</v>
      </c>
      <c r="L59" s="91">
        <v>450</v>
      </c>
      <c r="M59" s="91">
        <v>40.5</v>
      </c>
      <c r="N59" s="93" t="s">
        <v>102</v>
      </c>
      <c r="O59" s="114">
        <v>490.5</v>
      </c>
      <c r="P59" s="42"/>
      <c r="Q59" s="42"/>
      <c r="R59" s="42"/>
      <c r="S59" s="42"/>
      <c r="T59" s="71"/>
    </row>
    <row r="60" spans="1:21" ht="112">
      <c r="A60" s="83" t="s">
        <v>99</v>
      </c>
      <c r="B60" s="84" t="s">
        <v>32</v>
      </c>
      <c r="C60" s="82" t="s">
        <v>48</v>
      </c>
      <c r="D60" s="79" t="s">
        <v>112</v>
      </c>
      <c r="E60" s="81" t="s">
        <v>113</v>
      </c>
      <c r="F60" s="89" t="s">
        <v>63</v>
      </c>
      <c r="G60" s="90" t="s">
        <v>29</v>
      </c>
      <c r="H60" s="90" t="s">
        <v>35</v>
      </c>
      <c r="I60" s="90">
        <v>10</v>
      </c>
      <c r="J60" s="91">
        <v>400</v>
      </c>
      <c r="K60" s="90">
        <v>1</v>
      </c>
      <c r="L60" s="92">
        <v>400</v>
      </c>
      <c r="M60" s="91">
        <v>36</v>
      </c>
      <c r="N60" s="94" t="s">
        <v>102</v>
      </c>
      <c r="O60" s="114">
        <v>436</v>
      </c>
      <c r="P60" s="42"/>
      <c r="Q60" s="42"/>
      <c r="R60" s="42"/>
      <c r="S60" s="42"/>
      <c r="T60" s="71"/>
    </row>
    <row r="61" spans="1:21" ht="112">
      <c r="A61" s="83" t="s">
        <v>99</v>
      </c>
      <c r="B61" s="84" t="s">
        <v>32</v>
      </c>
      <c r="C61" s="82" t="s">
        <v>48</v>
      </c>
      <c r="D61" s="79" t="s">
        <v>114</v>
      </c>
      <c r="E61" s="81" t="s">
        <v>113</v>
      </c>
      <c r="F61" s="79" t="s">
        <v>63</v>
      </c>
      <c r="G61" s="80" t="s">
        <v>29</v>
      </c>
      <c r="H61" s="80" t="s">
        <v>35</v>
      </c>
      <c r="I61" s="80">
        <v>10</v>
      </c>
      <c r="J61" s="92">
        <v>400</v>
      </c>
      <c r="K61" s="80">
        <v>1</v>
      </c>
      <c r="L61" s="92">
        <v>400</v>
      </c>
      <c r="M61" s="92">
        <v>36</v>
      </c>
      <c r="N61" s="94" t="s">
        <v>102</v>
      </c>
      <c r="O61" s="114">
        <v>436</v>
      </c>
      <c r="P61" s="42"/>
      <c r="Q61" s="42"/>
      <c r="R61" s="42"/>
      <c r="S61" s="42"/>
      <c r="T61" s="71"/>
    </row>
    <row r="62" spans="1:21" ht="48">
      <c r="A62" s="83" t="s">
        <v>99</v>
      </c>
      <c r="B62" s="84" t="s">
        <v>32</v>
      </c>
      <c r="C62" s="82" t="s">
        <v>70</v>
      </c>
      <c r="D62" s="79" t="s">
        <v>119</v>
      </c>
      <c r="E62" s="88" t="s">
        <v>120</v>
      </c>
      <c r="F62" s="79" t="s">
        <v>71</v>
      </c>
      <c r="G62" s="80" t="s">
        <v>29</v>
      </c>
      <c r="H62" s="80" t="s">
        <v>30</v>
      </c>
      <c r="I62" s="80">
        <v>1</v>
      </c>
      <c r="J62" s="92">
        <v>6000</v>
      </c>
      <c r="K62" s="80">
        <v>1</v>
      </c>
      <c r="L62" s="92">
        <v>6000</v>
      </c>
      <c r="M62" s="96" t="s">
        <v>36</v>
      </c>
      <c r="N62" s="94" t="s">
        <v>36</v>
      </c>
      <c r="O62" s="114">
        <v>6000</v>
      </c>
      <c r="P62" s="42"/>
      <c r="Q62" s="42"/>
      <c r="R62" s="42"/>
      <c r="S62" s="42"/>
      <c r="T62" s="71"/>
    </row>
    <row r="63" spans="1:21" ht="32">
      <c r="A63" s="83" t="s">
        <v>99</v>
      </c>
      <c r="B63" s="84" t="s">
        <v>32</v>
      </c>
      <c r="C63" s="82" t="s">
        <v>70</v>
      </c>
      <c r="D63" s="79" t="s">
        <v>69</v>
      </c>
      <c r="E63" s="81" t="s">
        <v>121</v>
      </c>
      <c r="F63" s="79" t="s">
        <v>71</v>
      </c>
      <c r="G63" s="80" t="s">
        <v>29</v>
      </c>
      <c r="H63" s="80" t="s">
        <v>30</v>
      </c>
      <c r="I63" s="80">
        <v>1</v>
      </c>
      <c r="J63" s="92">
        <v>5000</v>
      </c>
      <c r="K63" s="80">
        <v>1</v>
      </c>
      <c r="L63" s="92">
        <v>5000</v>
      </c>
      <c r="M63" s="96" t="s">
        <v>36</v>
      </c>
      <c r="N63" s="94" t="s">
        <v>36</v>
      </c>
      <c r="O63" s="114">
        <v>5000</v>
      </c>
      <c r="P63" s="42"/>
      <c r="Q63" s="42"/>
      <c r="R63" s="42"/>
      <c r="S63" s="42"/>
      <c r="T63" s="71"/>
    </row>
    <row r="64" spans="1:21" ht="32">
      <c r="A64" s="83" t="s">
        <v>99</v>
      </c>
      <c r="B64" s="84" t="s">
        <v>32</v>
      </c>
      <c r="C64" s="82" t="s">
        <v>48</v>
      </c>
      <c r="D64" s="79" t="s">
        <v>115</v>
      </c>
      <c r="E64" s="81" t="s">
        <v>116</v>
      </c>
      <c r="F64" s="79" t="s">
        <v>63</v>
      </c>
      <c r="G64" s="80" t="s">
        <v>29</v>
      </c>
      <c r="H64" s="80" t="s">
        <v>35</v>
      </c>
      <c r="I64" s="80">
        <v>5</v>
      </c>
      <c r="J64" s="92">
        <v>1363</v>
      </c>
      <c r="K64" s="80">
        <v>1</v>
      </c>
      <c r="L64" s="92">
        <v>1363</v>
      </c>
      <c r="M64" s="92">
        <v>122.67</v>
      </c>
      <c r="N64" s="95"/>
      <c r="O64" s="114">
        <v>1485.67</v>
      </c>
      <c r="P64" s="42"/>
      <c r="Q64" s="42"/>
      <c r="R64" s="42"/>
      <c r="S64" s="42"/>
      <c r="T64" s="71"/>
    </row>
    <row r="65" spans="1:20" ht="128">
      <c r="A65" s="83" t="s">
        <v>99</v>
      </c>
      <c r="B65" s="85" t="s">
        <v>34</v>
      </c>
      <c r="C65" s="82" t="s">
        <v>48</v>
      </c>
      <c r="D65" s="79" t="s">
        <v>125</v>
      </c>
      <c r="E65" s="81" t="s">
        <v>117</v>
      </c>
      <c r="F65" s="79" t="s">
        <v>63</v>
      </c>
      <c r="G65" s="80" t="s">
        <v>29</v>
      </c>
      <c r="H65" s="80" t="s">
        <v>35</v>
      </c>
      <c r="I65" s="80">
        <v>5</v>
      </c>
      <c r="J65" s="92">
        <v>799</v>
      </c>
      <c r="K65" s="80">
        <v>31</v>
      </c>
      <c r="L65" s="92">
        <v>24769</v>
      </c>
      <c r="M65" s="92">
        <v>2229.21</v>
      </c>
      <c r="N65" s="94" t="s">
        <v>102</v>
      </c>
      <c r="O65" s="114">
        <v>26998.21</v>
      </c>
      <c r="P65" s="42"/>
      <c r="Q65" s="42"/>
      <c r="R65" s="42"/>
      <c r="S65" s="42"/>
      <c r="T65" s="71"/>
    </row>
    <row r="66" spans="1:20" ht="32">
      <c r="A66" s="83" t="s">
        <v>99</v>
      </c>
      <c r="B66" s="84" t="s">
        <v>34</v>
      </c>
      <c r="C66" s="82" t="s">
        <v>48</v>
      </c>
      <c r="D66" s="79" t="s">
        <v>126</v>
      </c>
      <c r="E66" s="81" t="s">
        <v>127</v>
      </c>
      <c r="F66" s="79" t="s">
        <v>63</v>
      </c>
      <c r="G66" s="80" t="s">
        <v>29</v>
      </c>
      <c r="H66" s="80" t="s">
        <v>35</v>
      </c>
      <c r="I66" s="80">
        <v>5</v>
      </c>
      <c r="J66" s="92">
        <v>15</v>
      </c>
      <c r="K66" s="80">
        <v>31</v>
      </c>
      <c r="L66" s="92">
        <v>465</v>
      </c>
      <c r="M66" s="92">
        <v>41.85</v>
      </c>
      <c r="N66" s="95" t="s">
        <v>102</v>
      </c>
      <c r="O66" s="114">
        <v>506.85</v>
      </c>
      <c r="P66" s="42"/>
      <c r="Q66" s="42"/>
      <c r="R66" s="42"/>
      <c r="S66" s="42"/>
      <c r="T66" s="71"/>
    </row>
    <row r="67" spans="1:20" ht="49" thickBot="1">
      <c r="A67" s="83" t="s">
        <v>99</v>
      </c>
      <c r="B67" s="84" t="s">
        <v>34</v>
      </c>
      <c r="C67" s="82" t="s">
        <v>48</v>
      </c>
      <c r="D67" s="79" t="s">
        <v>128</v>
      </c>
      <c r="E67" s="81" t="s">
        <v>129</v>
      </c>
      <c r="F67" s="79" t="s">
        <v>63</v>
      </c>
      <c r="G67" s="80" t="s">
        <v>29</v>
      </c>
      <c r="H67" s="80" t="s">
        <v>35</v>
      </c>
      <c r="I67" s="80">
        <v>10</v>
      </c>
      <c r="J67" s="92">
        <v>310</v>
      </c>
      <c r="K67" s="80">
        <v>1</v>
      </c>
      <c r="L67" s="92">
        <v>310</v>
      </c>
      <c r="M67" s="92">
        <v>27.9</v>
      </c>
      <c r="N67" s="94" t="s">
        <v>130</v>
      </c>
      <c r="O67" s="114">
        <v>337.9</v>
      </c>
      <c r="P67" s="42"/>
      <c r="Q67" s="42"/>
      <c r="R67" s="42"/>
      <c r="S67" s="42"/>
      <c r="T67" s="71"/>
    </row>
    <row r="68" spans="1:20" ht="17" customHeight="1" thickBot="1">
      <c r="A68" s="115" t="s">
        <v>39</v>
      </c>
      <c r="B68" s="116"/>
      <c r="C68" s="116"/>
      <c r="D68" s="116"/>
      <c r="E68" s="116"/>
      <c r="F68" s="116"/>
      <c r="G68" s="116"/>
      <c r="H68" s="116"/>
      <c r="I68" s="116"/>
      <c r="J68" s="116"/>
      <c r="K68" s="116"/>
      <c r="L68" s="116"/>
      <c r="M68" s="116"/>
      <c r="N68" s="117"/>
      <c r="O68" s="58">
        <f>SUM(O54:O67)</f>
        <v>43452.3</v>
      </c>
    </row>
  </sheetData>
  <mergeCells count="8">
    <mergeCell ref="A68:N68"/>
    <mergeCell ref="A53:N53"/>
    <mergeCell ref="U4:U5"/>
    <mergeCell ref="B1:O1"/>
    <mergeCell ref="B2:S2"/>
    <mergeCell ref="B3:S3"/>
    <mergeCell ref="A4:O4"/>
    <mergeCell ref="P4:T4"/>
  </mergeCells>
  <conditionalFormatting sqref="M44 M40">
    <cfRule type="cellIs" dxfId="9" priority="10" stopIfTrue="1" operator="lessThan">
      <formula>0</formula>
    </cfRule>
  </conditionalFormatting>
  <conditionalFormatting sqref="M41">
    <cfRule type="cellIs" dxfId="8" priority="9" stopIfTrue="1" operator="lessThan">
      <formula>0</formula>
    </cfRule>
  </conditionalFormatting>
  <conditionalFormatting sqref="M51">
    <cfRule type="cellIs" dxfId="7" priority="8" stopIfTrue="1" operator="lessThan">
      <formula>0</formula>
    </cfRule>
  </conditionalFormatting>
  <conditionalFormatting sqref="M42">
    <cfRule type="cellIs" dxfId="6" priority="7" stopIfTrue="1" operator="lessThan">
      <formula>0</formula>
    </cfRule>
  </conditionalFormatting>
  <conditionalFormatting sqref="M43">
    <cfRule type="cellIs" dxfId="5" priority="6" stopIfTrue="1" operator="lessThan">
      <formula>0</formula>
    </cfRule>
  </conditionalFormatting>
  <conditionalFormatting sqref="M50">
    <cfRule type="cellIs" dxfId="4" priority="5" stopIfTrue="1" operator="lessThan">
      <formula>0</formula>
    </cfRule>
  </conditionalFormatting>
  <conditionalFormatting sqref="M45">
    <cfRule type="cellIs" dxfId="3" priority="4" stopIfTrue="1" operator="lessThan">
      <formula>0</formula>
    </cfRule>
  </conditionalFormatting>
  <conditionalFormatting sqref="M46">
    <cfRule type="cellIs" dxfId="2" priority="3" stopIfTrue="1" operator="lessThan">
      <formula>0</formula>
    </cfRule>
  </conditionalFormatting>
  <conditionalFormatting sqref="M47">
    <cfRule type="cellIs" dxfId="1" priority="2" stopIfTrue="1" operator="lessThan">
      <formula>0</formula>
    </cfRule>
  </conditionalFormatting>
  <conditionalFormatting sqref="M49">
    <cfRule type="cellIs" dxfId="0" priority="1" stopIfTrue="1" operator="lessThan">
      <formula>0</formula>
    </cfRule>
  </conditionalFormatting>
  <dataValidations count="1">
    <dataValidation allowBlank="1" showInputMessage="1" showErrorMessage="1" promptTitle="Enter Justification" sqref="E6 E54" xr:uid="{00000000-0002-0000-0100-000000000000}"/>
  </dataValidation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election activeCell="L5" sqref="L5"/>
    </sheetView>
  </sheetViews>
  <sheetFormatPr baseColWidth="10" defaultColWidth="8.83203125"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c r="B1" s="131" t="s">
        <v>0</v>
      </c>
      <c r="C1" s="131"/>
      <c r="D1" s="131"/>
      <c r="E1" s="131"/>
      <c r="F1" s="131"/>
      <c r="G1" s="131"/>
      <c r="H1" s="131"/>
      <c r="I1" s="131"/>
      <c r="J1" s="131"/>
      <c r="K1" s="131"/>
      <c r="L1" s="131"/>
      <c r="M1" s="131"/>
      <c r="N1" s="131"/>
    </row>
    <row r="2" spans="1:20" ht="36" customHeight="1">
      <c r="B2" s="132" t="s">
        <v>24</v>
      </c>
      <c r="C2" s="133"/>
      <c r="D2" s="134"/>
      <c r="E2" s="134"/>
      <c r="F2" s="134"/>
      <c r="G2" s="134"/>
      <c r="H2" s="134"/>
      <c r="I2" s="134"/>
      <c r="J2" s="134"/>
      <c r="K2" s="134"/>
      <c r="L2" s="134"/>
      <c r="M2" s="134"/>
      <c r="N2" s="134"/>
      <c r="O2" s="134"/>
      <c r="P2" s="134"/>
      <c r="Q2" s="134"/>
      <c r="R2" s="135"/>
    </row>
    <row r="3" spans="1:20" ht="27" customHeight="1" thickBot="1">
      <c r="B3" s="121" t="s">
        <v>15</v>
      </c>
      <c r="C3" s="122"/>
      <c r="D3" s="123"/>
      <c r="E3" s="123"/>
      <c r="F3" s="123"/>
      <c r="G3" s="123"/>
      <c r="H3" s="123"/>
      <c r="I3" s="123"/>
      <c r="J3" s="123"/>
      <c r="K3" s="123"/>
      <c r="L3" s="123"/>
      <c r="M3" s="123"/>
      <c r="N3" s="123"/>
      <c r="O3" s="123"/>
      <c r="P3" s="123"/>
      <c r="Q3" s="123"/>
      <c r="R3" s="123"/>
    </row>
    <row r="4" spans="1:20" ht="21" customHeight="1" thickBot="1">
      <c r="B4" s="17"/>
      <c r="C4" s="77"/>
      <c r="D4" s="18"/>
      <c r="E4" s="18"/>
      <c r="F4" s="18"/>
      <c r="G4" s="18"/>
      <c r="H4" s="18"/>
      <c r="I4" s="18"/>
      <c r="J4" s="18"/>
      <c r="K4" s="18"/>
      <c r="L4" s="18"/>
      <c r="M4" s="18"/>
      <c r="N4" s="18"/>
      <c r="O4" s="136" t="s">
        <v>13</v>
      </c>
      <c r="P4" s="137"/>
      <c r="Q4" s="137"/>
      <c r="R4" s="137"/>
      <c r="S4" s="137"/>
      <c r="T4" s="30"/>
    </row>
    <row r="5" spans="1:20" s="3" customFormat="1" ht="69" thickBot="1">
      <c r="A5" s="63" t="s">
        <v>9</v>
      </c>
      <c r="B5" s="26" t="s">
        <v>20</v>
      </c>
      <c r="C5" s="64" t="s">
        <v>45</v>
      </c>
      <c r="D5" s="63" t="s">
        <v>16</v>
      </c>
      <c r="E5" s="63" t="s">
        <v>43</v>
      </c>
      <c r="F5" s="63" t="s">
        <v>6</v>
      </c>
      <c r="G5" s="63" t="s">
        <v>5</v>
      </c>
      <c r="H5" s="63" t="s">
        <v>7</v>
      </c>
      <c r="I5" s="63" t="s">
        <v>1</v>
      </c>
      <c r="J5" s="63" t="s">
        <v>2</v>
      </c>
      <c r="K5" s="63" t="s">
        <v>18</v>
      </c>
      <c r="L5" s="63" t="s">
        <v>46</v>
      </c>
      <c r="M5" s="63" t="s">
        <v>19</v>
      </c>
      <c r="N5" s="63" t="s">
        <v>3</v>
      </c>
      <c r="O5" s="24" t="s">
        <v>10</v>
      </c>
      <c r="P5" s="24" t="s">
        <v>11</v>
      </c>
      <c r="Q5" s="24" t="s">
        <v>21</v>
      </c>
      <c r="R5" s="24" t="s">
        <v>12</v>
      </c>
      <c r="S5" s="25" t="s">
        <v>22</v>
      </c>
      <c r="T5" s="31" t="s">
        <v>23</v>
      </c>
    </row>
    <row r="6" spans="1:20" s="3" customFormat="1" ht="44.25" customHeight="1">
      <c r="A6" s="12"/>
      <c r="B6" s="13"/>
      <c r="C6" s="78"/>
      <c r="D6" s="37"/>
      <c r="E6" s="76"/>
      <c r="F6" s="10"/>
      <c r="G6" s="10"/>
      <c r="H6" s="10"/>
      <c r="I6" s="15"/>
      <c r="J6" s="14"/>
      <c r="K6" s="15">
        <f>I6*J6</f>
        <v>0</v>
      </c>
      <c r="L6" s="28"/>
      <c r="M6" s="28"/>
      <c r="N6" s="38">
        <f>K6+L6+M6</f>
        <v>0</v>
      </c>
      <c r="O6" s="32"/>
      <c r="P6" s="19"/>
      <c r="Q6" s="19"/>
      <c r="R6" s="19"/>
      <c r="S6" s="19"/>
      <c r="T6" s="33"/>
    </row>
    <row r="7" spans="1:20" s="3" customFormat="1" ht="52.5" customHeight="1">
      <c r="A7" s="7"/>
      <c r="B7" s="16"/>
      <c r="C7" s="78"/>
      <c r="D7" s="9"/>
      <c r="E7" s="76"/>
      <c r="F7" s="10"/>
      <c r="G7" s="10"/>
      <c r="H7" s="10"/>
      <c r="I7" s="15"/>
      <c r="J7" s="14"/>
      <c r="K7" s="15">
        <f>I7*J7</f>
        <v>0</v>
      </c>
      <c r="L7" s="28"/>
      <c r="M7" s="28"/>
      <c r="N7" s="6">
        <f>K7+L7+M7</f>
        <v>0</v>
      </c>
      <c r="O7" s="32"/>
      <c r="P7" s="19"/>
      <c r="Q7" s="19"/>
      <c r="R7" s="19"/>
      <c r="S7" s="20"/>
      <c r="T7" s="33"/>
    </row>
    <row r="8" spans="1:20" s="3" customFormat="1" ht="46.5" customHeight="1">
      <c r="A8" s="7"/>
      <c r="B8" s="16"/>
      <c r="C8" s="78"/>
      <c r="D8" s="9"/>
      <c r="E8" s="76"/>
      <c r="F8" s="10"/>
      <c r="G8" s="10"/>
      <c r="H8" s="10"/>
      <c r="I8" s="15"/>
      <c r="J8" s="14"/>
      <c r="K8" s="15">
        <f>I8*J8</f>
        <v>0</v>
      </c>
      <c r="L8" s="28"/>
      <c r="M8" s="28"/>
      <c r="N8" s="6">
        <f>K8+L8+M8</f>
        <v>0</v>
      </c>
      <c r="O8" s="32"/>
      <c r="P8" s="19"/>
      <c r="Q8" s="19"/>
      <c r="R8" s="19"/>
      <c r="S8" s="20"/>
      <c r="T8" s="33"/>
    </row>
    <row r="9" spans="1:20" ht="48.75" customHeight="1" thickBot="1">
      <c r="A9" s="21" t="s">
        <v>14</v>
      </c>
      <c r="B9" s="8"/>
      <c r="C9" s="11"/>
      <c r="D9" s="11"/>
      <c r="E9" s="76"/>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200-000000000000}"/>
  </dataValidations>
  <pageMargins left="0.95" right="0.45" top="1" bottom="1" header="0.3" footer="0.3"/>
  <pageSetup scale="66"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3"/>
  <sheetViews>
    <sheetView topLeftCell="A2" workbookViewId="0">
      <selection activeCell="M6" sqref="M6"/>
    </sheetView>
  </sheetViews>
  <sheetFormatPr baseColWidth="10" defaultColWidth="11" defaultRowHeight="16"/>
  <cols>
    <col min="1" max="1" width="9.1640625" style="4" customWidth="1"/>
    <col min="2" max="3" width="12.1640625" customWidth="1"/>
    <col min="4" max="5" width="25.83203125" customWidth="1"/>
    <col min="6" max="6" width="8.83203125" customWidth="1"/>
    <col min="7" max="7" width="7.1640625" customWidth="1"/>
    <col min="8" max="8" width="9.6640625" customWidth="1"/>
    <col min="9" max="9" width="8.5" customWidth="1"/>
    <col min="10" max="10" width="12" customWidth="1"/>
    <col min="11" max="11" width="5.33203125" customWidth="1"/>
    <col min="12" max="12" width="12.1640625" customWidth="1"/>
    <col min="13" max="13" width="11.1640625" customWidth="1"/>
    <col min="14" max="14" width="9" customWidth="1"/>
    <col min="15" max="15" width="14.83203125" customWidth="1"/>
    <col min="16" max="16" width="9" customWidth="1"/>
    <col min="17" max="17" width="9.1640625" customWidth="1"/>
    <col min="18" max="18" width="24.1640625" customWidth="1"/>
  </cols>
  <sheetData>
    <row r="1" spans="1:21">
      <c r="B1" s="142" t="s">
        <v>0</v>
      </c>
      <c r="C1" s="142"/>
      <c r="D1" s="142"/>
      <c r="E1" s="142"/>
      <c r="F1" s="142"/>
      <c r="G1" s="142"/>
      <c r="H1" s="142"/>
      <c r="I1" s="142"/>
      <c r="J1" s="142"/>
      <c r="K1" s="142"/>
      <c r="L1" s="142"/>
      <c r="M1" s="142"/>
    </row>
    <row r="2" spans="1:21">
      <c r="B2" s="141" t="s">
        <v>25</v>
      </c>
      <c r="C2" s="141"/>
      <c r="D2" s="141"/>
      <c r="E2" s="141"/>
      <c r="F2" s="141"/>
      <c r="G2" s="141"/>
      <c r="H2" s="141"/>
      <c r="I2" s="141"/>
      <c r="J2" s="141"/>
      <c r="K2" s="141"/>
      <c r="L2" s="141"/>
      <c r="M2" s="141"/>
    </row>
    <row r="3" spans="1:21" ht="43.75" customHeight="1">
      <c r="B3" s="143" t="s">
        <v>26</v>
      </c>
      <c r="C3" s="144"/>
      <c r="D3" s="145"/>
      <c r="E3" s="145"/>
      <c r="F3" s="145"/>
      <c r="G3" s="145"/>
      <c r="H3" s="145"/>
      <c r="I3" s="145"/>
      <c r="J3" s="145"/>
      <c r="K3" s="145"/>
      <c r="L3" s="145"/>
      <c r="M3" s="145"/>
      <c r="N3" s="145"/>
      <c r="O3" s="145"/>
      <c r="P3" s="145"/>
      <c r="Q3" s="145"/>
    </row>
    <row r="4" spans="1:21" ht="55.75" customHeight="1">
      <c r="B4" s="146" t="s">
        <v>8</v>
      </c>
      <c r="C4" s="147"/>
      <c r="D4" s="148"/>
      <c r="E4" s="148"/>
      <c r="F4" s="148"/>
      <c r="G4" s="148"/>
      <c r="H4" s="148"/>
      <c r="I4" s="148"/>
      <c r="J4" s="148"/>
      <c r="K4" s="148"/>
      <c r="L4" s="148"/>
      <c r="M4" s="148"/>
      <c r="N4" s="148"/>
      <c r="O4" s="148"/>
      <c r="P4" s="148"/>
      <c r="Q4" s="148"/>
    </row>
    <row r="5" spans="1:21" s="40" customFormat="1" ht="31.75" customHeight="1">
      <c r="A5" s="128" t="s">
        <v>38</v>
      </c>
      <c r="B5" s="128"/>
      <c r="C5" s="128"/>
      <c r="D5" s="128"/>
      <c r="E5" s="128"/>
      <c r="F5" s="128"/>
      <c r="G5" s="128"/>
      <c r="H5" s="128"/>
      <c r="I5" s="128"/>
      <c r="J5" s="128"/>
      <c r="K5" s="128"/>
      <c r="L5" s="128"/>
      <c r="M5" s="128"/>
      <c r="N5" s="128"/>
      <c r="O5" s="128"/>
      <c r="P5" s="149" t="s">
        <v>13</v>
      </c>
      <c r="Q5" s="149"/>
      <c r="R5" s="149"/>
      <c r="S5" s="149"/>
      <c r="T5" s="149"/>
    </row>
    <row r="6" spans="1:21" s="23" customFormat="1" ht="65">
      <c r="A6" s="63" t="s">
        <v>27</v>
      </c>
      <c r="B6" s="64" t="s">
        <v>37</v>
      </c>
      <c r="C6" s="64" t="s">
        <v>45</v>
      </c>
      <c r="D6" s="65" t="s">
        <v>40</v>
      </c>
      <c r="E6" s="65" t="s">
        <v>43</v>
      </c>
      <c r="F6" s="63" t="s">
        <v>17</v>
      </c>
      <c r="G6" s="63" t="s">
        <v>6</v>
      </c>
      <c r="H6" s="63" t="s">
        <v>5</v>
      </c>
      <c r="I6" s="63" t="s">
        <v>7</v>
      </c>
      <c r="J6" s="63" t="s">
        <v>1</v>
      </c>
      <c r="K6" s="63" t="s">
        <v>28</v>
      </c>
      <c r="L6" s="66" t="s">
        <v>18</v>
      </c>
      <c r="M6" s="63" t="s">
        <v>46</v>
      </c>
      <c r="N6" s="63" t="s">
        <v>19</v>
      </c>
      <c r="O6" s="63" t="s">
        <v>3</v>
      </c>
      <c r="P6" s="22" t="s">
        <v>10</v>
      </c>
      <c r="Q6" s="22" t="s">
        <v>11</v>
      </c>
      <c r="R6" s="22" t="s">
        <v>21</v>
      </c>
      <c r="S6" s="22" t="s">
        <v>12</v>
      </c>
      <c r="T6" s="22" t="s">
        <v>22</v>
      </c>
      <c r="U6" s="27" t="s">
        <v>23</v>
      </c>
    </row>
    <row r="7" spans="1:21" s="40" customFormat="1" ht="14">
      <c r="A7" s="39"/>
      <c r="B7" s="55"/>
      <c r="C7" s="55"/>
      <c r="D7" s="44"/>
      <c r="E7" s="44"/>
      <c r="F7" s="45"/>
      <c r="G7" s="45"/>
      <c r="H7" s="45"/>
      <c r="I7" s="45"/>
      <c r="J7" s="49"/>
      <c r="K7" s="39"/>
      <c r="L7" s="50"/>
      <c r="M7" s="50"/>
      <c r="N7" s="50"/>
      <c r="O7" s="51"/>
      <c r="P7" s="52"/>
      <c r="Q7" s="53"/>
      <c r="R7" s="42"/>
      <c r="S7" s="42"/>
      <c r="T7" s="54"/>
    </row>
    <row r="8" spans="1:21" s="40" customFormat="1" ht="14">
      <c r="A8" s="39"/>
      <c r="B8" s="55"/>
      <c r="C8" s="55"/>
      <c r="D8" s="44"/>
      <c r="E8" s="44"/>
      <c r="F8" s="45"/>
      <c r="G8" s="45"/>
      <c r="H8" s="45"/>
      <c r="I8" s="45"/>
      <c r="J8" s="49"/>
      <c r="K8" s="39"/>
      <c r="L8" s="50"/>
      <c r="M8" s="50"/>
      <c r="N8" s="50"/>
      <c r="O8" s="51"/>
      <c r="P8" s="52"/>
      <c r="Q8" s="53"/>
      <c r="R8" s="42"/>
      <c r="S8" s="42"/>
      <c r="T8" s="54"/>
    </row>
    <row r="9" spans="1:21" s="40" customFormat="1" ht="14">
      <c r="A9" s="39"/>
      <c r="B9" s="56"/>
      <c r="C9" s="56"/>
      <c r="D9" s="44"/>
      <c r="E9" s="44"/>
      <c r="F9" s="45"/>
      <c r="G9" s="45"/>
      <c r="H9" s="45"/>
      <c r="I9" s="44"/>
      <c r="J9" s="47"/>
      <c r="K9" s="46"/>
      <c r="L9" s="50"/>
      <c r="M9" s="50"/>
      <c r="N9" s="50"/>
      <c r="O9" s="51"/>
      <c r="P9" s="52"/>
      <c r="Q9" s="53"/>
      <c r="R9" s="42"/>
      <c r="S9" s="42"/>
      <c r="T9" s="54"/>
    </row>
    <row r="10" spans="1:21" s="23" customFormat="1" ht="20.25" customHeight="1">
      <c r="A10" s="39"/>
      <c r="B10" s="56"/>
      <c r="C10" s="56"/>
      <c r="D10" s="44"/>
      <c r="E10" s="44"/>
      <c r="F10" s="45"/>
      <c r="G10" s="45"/>
      <c r="H10" s="45"/>
      <c r="I10" s="44"/>
      <c r="J10" s="47"/>
      <c r="K10" s="48"/>
      <c r="L10" s="50"/>
      <c r="M10" s="50"/>
      <c r="N10" s="50"/>
      <c r="O10" s="51"/>
      <c r="P10" s="22"/>
      <c r="Q10" s="22"/>
      <c r="R10" s="22"/>
      <c r="S10" s="22"/>
      <c r="T10" s="54"/>
    </row>
    <row r="11" spans="1:21" s="40" customFormat="1" ht="15" thickBot="1">
      <c r="A11" s="39"/>
      <c r="B11" s="56"/>
      <c r="C11" s="56"/>
      <c r="D11" s="44"/>
      <c r="E11" s="44"/>
      <c r="F11" s="45"/>
      <c r="G11" s="45"/>
      <c r="H11" s="45"/>
      <c r="I11" s="44"/>
      <c r="J11" s="47"/>
      <c r="K11" s="46"/>
      <c r="L11" s="50"/>
      <c r="M11" s="50"/>
      <c r="N11" s="50"/>
      <c r="O11" s="51"/>
      <c r="P11" s="138" t="s">
        <v>41</v>
      </c>
      <c r="Q11" s="139"/>
      <c r="R11" s="139"/>
      <c r="S11" s="139"/>
      <c r="T11" s="140"/>
    </row>
    <row r="12" spans="1:21" s="62" customFormat="1" ht="28" customHeight="1" thickBot="1">
      <c r="A12" s="115" t="s">
        <v>39</v>
      </c>
      <c r="B12" s="116"/>
      <c r="C12" s="116"/>
      <c r="D12" s="116"/>
      <c r="E12" s="116"/>
      <c r="F12" s="116"/>
      <c r="G12" s="116"/>
      <c r="H12" s="116"/>
      <c r="I12" s="116"/>
      <c r="J12" s="116"/>
      <c r="K12" s="116"/>
      <c r="L12" s="116"/>
      <c r="M12" s="116"/>
      <c r="N12" s="117"/>
      <c r="O12" s="58">
        <f>SUM(O7:O11)</f>
        <v>0</v>
      </c>
      <c r="P12" s="59"/>
      <c r="Q12" s="60"/>
      <c r="R12" s="60"/>
      <c r="S12" s="60"/>
      <c r="T12" s="61"/>
    </row>
    <row r="13" spans="1:21">
      <c r="M13" s="67" t="s">
        <v>4</v>
      </c>
    </row>
  </sheetData>
  <mergeCells count="8">
    <mergeCell ref="P11:T11"/>
    <mergeCell ref="A12:N12"/>
    <mergeCell ref="B2:M2"/>
    <mergeCell ref="B1:M1"/>
    <mergeCell ref="B3:Q3"/>
    <mergeCell ref="B4:Q4"/>
    <mergeCell ref="A5:O5"/>
    <mergeCell ref="P5:T5"/>
  </mergeCells>
  <phoneticPr fontId="2" type="noConversion"/>
  <dataValidations count="1">
    <dataValidation allowBlank="1" showInputMessage="1" showErrorMessage="1" promptTitle="Enter Justification" sqref="E7" xr:uid="{00000000-0002-0000-03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Annual Resource Allocation List</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2020-02-10T20:52:26Z</dcterms:modified>
</cp:coreProperties>
</file>