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0"/>
  <workbookPr/>
  <mc:AlternateContent xmlns:mc="http://schemas.openxmlformats.org/markup-compatibility/2006">
    <mc:Choice Requires="x15">
      <x15ac:absPath xmlns:x15ac="http://schemas.microsoft.com/office/spreadsheetml/2010/11/ac" url="/Users/everto/Desktop/"/>
    </mc:Choice>
  </mc:AlternateContent>
  <xr:revisionPtr revIDLastSave="0" documentId="8_{4C4BAB89-F397-3E45-A512-EE66AB905BDD}" xr6:coauthVersionLast="36" xr6:coauthVersionMax="36" xr10:uidLastSave="{00000000-0000-0000-0000-000000000000}"/>
  <bookViews>
    <workbookView xWindow="5520" yWindow="1420" windowWidth="29200" windowHeight="17240" firstSheet="1" activeTab="1" xr2:uid="{00000000-000D-0000-FFFF-FFFF00000000}"/>
  </bookViews>
  <sheets>
    <sheet name="Requests Sorted by Importance" sheetId="6" r:id="rId1"/>
    <sheet name="Annual Resource Allocation List" sheetId="5" r:id="rId2"/>
    <sheet name="Emergency Requests" sheetId="4" r:id="rId3"/>
    <sheet name="Big Ticket Item List" sheetId="2" r:id="rId4"/>
  </sheets>
  <definedNames>
    <definedName name="_xlnm.Print_Area" localSheetId="2">'Emergency Requests'!$B$2:$R$8</definedName>
  </definedNames>
  <calcPr calcId="181029"/>
</workbook>
</file>

<file path=xl/calcChain.xml><?xml version="1.0" encoding="utf-8"?>
<calcChain xmlns="http://schemas.openxmlformats.org/spreadsheetml/2006/main">
  <c r="O30" i="5" l="1"/>
  <c r="J94" i="6"/>
  <c r="K94" i="6"/>
  <c r="M94" i="6" s="1"/>
  <c r="J95" i="6"/>
  <c r="K95" i="6"/>
  <c r="M95" i="6"/>
  <c r="J97" i="6"/>
  <c r="K97" i="6" s="1"/>
  <c r="J87" i="6"/>
  <c r="M87" i="6"/>
  <c r="J88" i="6"/>
  <c r="K88" i="6" s="1"/>
  <c r="J89" i="6"/>
  <c r="M89" i="6" s="1"/>
  <c r="J90" i="6"/>
  <c r="K90" i="6" s="1"/>
  <c r="M90" i="6" s="1"/>
  <c r="J91" i="6"/>
  <c r="K91" i="6"/>
  <c r="M91" i="6"/>
  <c r="J79" i="6"/>
  <c r="K79" i="6"/>
  <c r="M79" i="6" s="1"/>
  <c r="J80" i="6"/>
  <c r="K80" i="6"/>
  <c r="M80" i="6"/>
  <c r="J81" i="6"/>
  <c r="K81" i="6" s="1"/>
  <c r="J82" i="6"/>
  <c r="K82" i="6" s="1"/>
  <c r="M82" i="6" s="1"/>
  <c r="J83" i="6"/>
  <c r="K83" i="6"/>
  <c r="M83" i="6"/>
  <c r="J84" i="6"/>
  <c r="K84" i="6" s="1"/>
  <c r="M84" i="6" s="1"/>
  <c r="J68" i="6"/>
  <c r="K68" i="6"/>
  <c r="M68" i="6"/>
  <c r="J69" i="6"/>
  <c r="K69" i="6" s="1"/>
  <c r="J70" i="6"/>
  <c r="M70" i="6" s="1"/>
  <c r="J71" i="6"/>
  <c r="K71" i="6"/>
  <c r="M71" i="6"/>
  <c r="J72" i="6"/>
  <c r="K72" i="6" s="1"/>
  <c r="J73" i="6"/>
  <c r="K73" i="6" s="1"/>
  <c r="M73" i="6" s="1"/>
  <c r="J74" i="6"/>
  <c r="K74" i="6"/>
  <c r="M74" i="6"/>
  <c r="J75" i="6"/>
  <c r="M75" i="6"/>
  <c r="J76" i="6"/>
  <c r="K76" i="6" s="1"/>
  <c r="M76" i="6" s="1"/>
  <c r="L76" i="6"/>
  <c r="J77" i="6"/>
  <c r="M77" i="6" s="1"/>
  <c r="K77" i="6"/>
  <c r="M6" i="6"/>
  <c r="J9" i="6"/>
  <c r="K9" i="6"/>
  <c r="M9" i="6"/>
  <c r="J10" i="6"/>
  <c r="M10" i="6" s="1"/>
  <c r="K10" i="6"/>
  <c r="J11" i="6"/>
  <c r="M11" i="6"/>
  <c r="K11" i="6"/>
  <c r="J12" i="6"/>
  <c r="K12" i="6"/>
  <c r="M12" i="6"/>
  <c r="J13" i="6"/>
  <c r="M13" i="6" s="1"/>
  <c r="K13" i="6"/>
  <c r="J14" i="6"/>
  <c r="K14" i="6" s="1"/>
  <c r="M14" i="6" s="1"/>
  <c r="J15" i="6"/>
  <c r="K15" i="6"/>
  <c r="M15" i="6" s="1"/>
  <c r="J16" i="6"/>
  <c r="M16" i="6" s="1"/>
  <c r="K16" i="6"/>
  <c r="M17" i="6"/>
  <c r="M18" i="6"/>
  <c r="M19" i="6"/>
  <c r="M20" i="6"/>
  <c r="M21" i="6"/>
  <c r="J22" i="6"/>
  <c r="M22" i="6" s="1"/>
  <c r="K22" i="6"/>
  <c r="J23" i="6"/>
  <c r="K23" i="6" s="1"/>
  <c r="J24" i="6"/>
  <c r="M24" i="6" s="1"/>
  <c r="K24" i="6"/>
  <c r="J25" i="6"/>
  <c r="K25" i="6" s="1"/>
  <c r="M25" i="6" s="1"/>
  <c r="J26" i="6"/>
  <c r="K26" i="6" s="1"/>
  <c r="J27" i="6"/>
  <c r="M27" i="6"/>
  <c r="J28" i="6"/>
  <c r="M28" i="6"/>
  <c r="M29" i="6"/>
  <c r="J30" i="6"/>
  <c r="M30" i="6" s="1"/>
  <c r="M31" i="6"/>
  <c r="M32" i="6"/>
  <c r="M33" i="6"/>
  <c r="M34" i="6"/>
  <c r="M35" i="6"/>
  <c r="M36" i="6"/>
  <c r="K37" i="6"/>
  <c r="M37" i="6" s="1"/>
  <c r="J39" i="6"/>
  <c r="K39" i="6"/>
  <c r="M39" i="6" s="1"/>
  <c r="J40" i="6"/>
  <c r="K40" i="6"/>
  <c r="M40" i="6" s="1"/>
  <c r="J41" i="6"/>
  <c r="K41" i="6"/>
  <c r="M41" i="6" s="1"/>
  <c r="J42" i="6"/>
  <c r="K42" i="6"/>
  <c r="M42" i="6"/>
  <c r="J43" i="6"/>
  <c r="M43" i="6" s="1"/>
  <c r="K43" i="6"/>
  <c r="J44" i="6"/>
  <c r="K44" i="6"/>
  <c r="M44" i="6" s="1"/>
  <c r="J45" i="6"/>
  <c r="K45" i="6"/>
  <c r="M45" i="6"/>
  <c r="J46" i="6"/>
  <c r="M46" i="6" s="1"/>
  <c r="K46" i="6"/>
  <c r="J47" i="6"/>
  <c r="M47" i="6" s="1"/>
  <c r="J48" i="6"/>
  <c r="M48" i="6"/>
  <c r="J49" i="6"/>
  <c r="M49" i="6"/>
  <c r="J50" i="6"/>
  <c r="M50" i="6" s="1"/>
  <c r="J51" i="6"/>
  <c r="M51" i="6" s="1"/>
  <c r="J52" i="6"/>
  <c r="K52" i="6"/>
  <c r="M52" i="6"/>
  <c r="M53" i="6"/>
  <c r="J54" i="6"/>
  <c r="M54" i="6" s="1"/>
  <c r="J55" i="6"/>
  <c r="M55" i="6" s="1"/>
  <c r="J56" i="6"/>
  <c r="M56" i="6"/>
  <c r="J57" i="6"/>
  <c r="M57" i="6"/>
  <c r="J58" i="6"/>
  <c r="M58" i="6" s="1"/>
  <c r="J59" i="6"/>
  <c r="M59" i="6" s="1"/>
  <c r="J60" i="6"/>
  <c r="M60" i="6"/>
  <c r="J61" i="6"/>
  <c r="M61" i="6"/>
  <c r="J62" i="6"/>
  <c r="M62" i="6" s="1"/>
  <c r="J63" i="6"/>
  <c r="M63" i="6" s="1"/>
  <c r="J64" i="6"/>
  <c r="K64" i="6"/>
  <c r="M64" i="6"/>
  <c r="J65" i="6"/>
  <c r="M65" i="6"/>
  <c r="J66" i="6"/>
  <c r="M66" i="6"/>
  <c r="K36" i="6"/>
  <c r="K35" i="6"/>
  <c r="O12" i="2"/>
  <c r="K8" i="4"/>
  <c r="N8" i="4"/>
  <c r="K7" i="4"/>
  <c r="N7" i="4" s="1"/>
  <c r="K6" i="4"/>
  <c r="N6" i="4" s="1"/>
  <c r="N9" i="4" s="1"/>
  <c r="S9" i="4"/>
  <c r="R9" i="4"/>
  <c r="Q9" i="4"/>
  <c r="P9" i="4"/>
  <c r="O9" i="4"/>
  <c r="M85" i="6" l="1"/>
  <c r="M88" i="6"/>
  <c r="M92" i="6" s="1"/>
  <c r="M26" i="6"/>
  <c r="M23" i="6"/>
  <c r="M67" i="6" s="1"/>
  <c r="M72" i="6"/>
  <c r="M69" i="6"/>
  <c r="M78" i="6" s="1"/>
  <c r="M81" i="6"/>
  <c r="M97" i="6"/>
  <c r="M98" i="6" s="1"/>
  <c r="M101" i="6" s="1"/>
</calcChain>
</file>

<file path=xl/sharedStrings.xml><?xml version="1.0" encoding="utf-8"?>
<sst xmlns="http://schemas.openxmlformats.org/spreadsheetml/2006/main" count="1293" uniqueCount="245">
  <si>
    <t>De Anza College: Instructional Planning and Budget Team</t>
  </si>
  <si>
    <t>Per Item Cost</t>
  </si>
  <si>
    <t>How Many?</t>
  </si>
  <si>
    <t>Total Cost</t>
  </si>
  <si>
    <t xml:space="preserve"> </t>
  </si>
  <si>
    <t xml:space="preserve">New Item or Replacement N/Rp </t>
  </si>
  <si>
    <t>Infra-structure needed? Yes/No</t>
  </si>
  <si>
    <t>Life Expectancy of  item (years)</t>
  </si>
  <si>
    <r>
      <rPr>
        <b/>
        <u/>
        <sz val="10"/>
        <color indexed="8"/>
        <rFont val="Calibri"/>
        <family val="2"/>
      </rPr>
      <t>Instructions:</t>
    </r>
    <r>
      <rPr>
        <sz val="10"/>
        <color indexed="8"/>
        <rFont val="Calibri"/>
        <family val="2"/>
      </rPr>
      <t xml:space="preserve">  Use this list for large ticket items (even if you don't have an estimated cost of the item.  Examples of "big ticket items" are things like a Planetarium Projector (valued at approximately $400,000), Bleachers for Gymnasium (estimated cost unknown), Electronic Garage Door for Automotive Technology Garage, Stadium Bleacher for Football Field, etc.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indexed="8"/>
        <rFont val="Calibri"/>
        <family val="2"/>
      </rPr>
      <t>This list should be sent to your Dean when you submit your APRU.</t>
    </r>
  </si>
  <si>
    <t>Division/
Department</t>
  </si>
  <si>
    <t>Lottery</t>
  </si>
  <si>
    <t>Instructional Equipment Funding</t>
  </si>
  <si>
    <t>Perkins Funds</t>
  </si>
  <si>
    <t>To be completed by  IPBT</t>
  </si>
  <si>
    <t>TOTALS</t>
  </si>
  <si>
    <r>
      <rPr>
        <b/>
        <u/>
        <sz val="10"/>
        <color indexed="8"/>
        <rFont val="Calibri"/>
        <family val="2"/>
      </rPr>
      <t>Instructions:</t>
    </r>
    <r>
      <rPr>
        <sz val="10"/>
        <color indexed="8"/>
        <rFont val="Calibri"/>
        <family val="2"/>
      </rPr>
      <t xml:space="preserve">   This page for emergency requests such as a piece of equipment that broke unexpectedly. </t>
    </r>
  </si>
  <si>
    <r>
      <t xml:space="preserve">Item </t>
    </r>
    <r>
      <rPr>
        <b/>
        <sz val="10"/>
        <color indexed="10"/>
        <rFont val="Calibri"/>
        <family val="2"/>
      </rPr>
      <t xml:space="preserve">including why it was not included as a resource request </t>
    </r>
  </si>
  <si>
    <t>Section of APRU it is listed in (e.g. V.E.1 or V.F.1)</t>
  </si>
  <si>
    <t>Subtotal</t>
  </si>
  <si>
    <t>Tax</t>
  </si>
  <si>
    <t>Shipping</t>
  </si>
  <si>
    <r>
      <t>Priority</t>
    </r>
    <r>
      <rPr>
        <b/>
        <sz val="12"/>
        <color indexed="10"/>
        <rFont val="Times New Roman"/>
        <family val="1"/>
      </rPr>
      <t xml:space="preserve"> Critical, Needed, Desirable</t>
    </r>
  </si>
  <si>
    <t>Strong Workforce Funds</t>
  </si>
  <si>
    <t>Facilities</t>
  </si>
  <si>
    <t>Other/Notes</t>
  </si>
  <si>
    <r>
      <rPr>
        <b/>
        <sz val="12"/>
        <color indexed="8"/>
        <rFont val="Calibri"/>
        <family val="2"/>
      </rPr>
      <t xml:space="preserve">EMERGENCY REQUESTS  LIST </t>
    </r>
    <r>
      <rPr>
        <b/>
        <sz val="10"/>
        <color indexed="8"/>
        <rFont val="Calibri"/>
        <family val="2"/>
      </rPr>
      <t xml:space="preserve">    Department/Division:  </t>
    </r>
    <r>
      <rPr>
        <b/>
        <u/>
        <sz val="10"/>
        <color indexed="8"/>
        <rFont val="Calibri"/>
        <family val="2"/>
      </rPr>
      <t xml:space="preserve">                                    </t>
    </r>
    <r>
      <rPr>
        <b/>
        <sz val="10"/>
        <color indexed="8"/>
        <rFont val="Calibri"/>
        <family val="2"/>
      </rPr>
      <t>____________    Name of Point of Contact: ____________________________</t>
    </r>
  </si>
  <si>
    <t xml:space="preserve">INSTRUCTIONAL EQUIPMENT LIST Spring '19  </t>
  </si>
  <si>
    <r>
      <t xml:space="preserve"> </t>
    </r>
    <r>
      <rPr>
        <b/>
        <u/>
        <sz val="12"/>
        <color indexed="8"/>
        <rFont val="Calibri"/>
        <family val="2"/>
      </rPr>
      <t xml:space="preserve">Department/Division: </t>
    </r>
    <r>
      <rPr>
        <b/>
        <sz val="12"/>
        <color indexed="8"/>
        <rFont val="Calibri"/>
        <family val="2"/>
      </rPr>
      <t xml:space="preserve">                                               </t>
    </r>
    <r>
      <rPr>
        <b/>
        <u/>
        <sz val="12"/>
        <color indexed="8"/>
        <rFont val="Calibri"/>
        <family val="2"/>
      </rPr>
      <t xml:space="preserve">_______________    Name of Point of Contact: ___________________                                              </t>
    </r>
    <r>
      <rPr>
        <u/>
        <sz val="10"/>
        <color indexed="8"/>
        <rFont val="Calibri"/>
        <family val="2"/>
      </rPr>
      <t xml:space="preserve"> writer's name</t>
    </r>
    <r>
      <rPr>
        <b/>
        <sz val="12"/>
        <color indexed="8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(</t>
    </r>
    <r>
      <rPr>
        <b/>
        <sz val="11"/>
        <color indexed="8"/>
        <rFont val="Calibri"/>
        <family val="2"/>
      </rPr>
      <t>Large Value Items that are structurally necessary for program improvement or continuation and cost more then $100,000 per single item</t>
    </r>
    <r>
      <rPr>
        <b/>
        <sz val="12"/>
        <color indexed="8"/>
        <rFont val="Calibri"/>
        <family val="2"/>
      </rPr>
      <t>)</t>
    </r>
  </si>
  <si>
    <t xml:space="preserve">
Department</t>
  </si>
  <si>
    <t>Quantity</t>
  </si>
  <si>
    <t>Lockable storage cabinets with benches</t>
  </si>
  <si>
    <t>Alignment lift</t>
  </si>
  <si>
    <t>V. E. 1</t>
  </si>
  <si>
    <t>No</t>
  </si>
  <si>
    <t>Rp</t>
  </si>
  <si>
    <t xml:space="preserve">N </t>
  </si>
  <si>
    <t>Critical</t>
  </si>
  <si>
    <t>SMOG machine</t>
  </si>
  <si>
    <t>Automatic parts cleaner, water based</t>
  </si>
  <si>
    <t>Bench-Top ultrasonic cleaner, water based</t>
  </si>
  <si>
    <t>Spray cabinet cleaner, water based</t>
  </si>
  <si>
    <t>Auto Tech</t>
  </si>
  <si>
    <t>Yes</t>
  </si>
  <si>
    <t>Air Condtioning machine for 1234 YF</t>
  </si>
  <si>
    <t>Vehicle lift</t>
  </si>
  <si>
    <t>V. F. 1</t>
  </si>
  <si>
    <t>Desirable</t>
  </si>
  <si>
    <t>Steam cleaner</t>
  </si>
  <si>
    <t>V.E.1</t>
  </si>
  <si>
    <t>N</t>
  </si>
  <si>
    <t xml:space="preserve">Battery volt amp load testers </t>
  </si>
  <si>
    <t xml:space="preserve">Headlight aiming equipment </t>
  </si>
  <si>
    <t>iATN subscription</t>
  </si>
  <si>
    <t>Alldata subscription</t>
  </si>
  <si>
    <t>Identifix subscription</t>
  </si>
  <si>
    <t>Shopkey subscription</t>
  </si>
  <si>
    <t>AERA membership &amp; ProSIS subscription</t>
  </si>
  <si>
    <t>V. H. 1</t>
  </si>
  <si>
    <t>US Report on ADAS &amp; System Safety</t>
  </si>
  <si>
    <t>Misc shop oils, abrasives, detergents, &amp; cleaning</t>
  </si>
  <si>
    <t>Brake parts washers</t>
  </si>
  <si>
    <t>Engine oil extractors</t>
  </si>
  <si>
    <t>Ignition simulator boards</t>
  </si>
  <si>
    <t>ASE study guides</t>
  </si>
  <si>
    <t>Turors/Mentors</t>
  </si>
  <si>
    <t>Conferences and Travel</t>
  </si>
  <si>
    <t>Accounting</t>
  </si>
  <si>
    <t xml:space="preserve">Supplemental Instruction and Peer Tutors </t>
  </si>
  <si>
    <t>I.C.2</t>
  </si>
  <si>
    <t>N/A</t>
  </si>
  <si>
    <t xml:space="preserve"> $12 per hour, 10 hrs per week, $5760 per quarter - $17,280 year</t>
  </si>
  <si>
    <t>To improve equity and enhanceprogram success rates</t>
  </si>
  <si>
    <t>Subscriptions - Professional Journals - AICPA/FASB</t>
  </si>
  <si>
    <t xml:space="preserve">Stay current with profession updates/regulations </t>
  </si>
  <si>
    <t>CPA License Update</t>
  </si>
  <si>
    <t>Business</t>
  </si>
  <si>
    <t>Industry mentor to build relationships, counsel students, and conduct industry events at $2,500 per quarter.</t>
  </si>
  <si>
    <t>n/a</t>
  </si>
  <si>
    <t>$2,500/quarter</t>
  </si>
  <si>
    <t>to improve equity and enhanceprogram success rates</t>
  </si>
  <si>
    <t xml:space="preserve">Peer tutors for BUS18 Business Law, BUS10 Intro to Business, BUS54 Business Math, BUS91 Personal Finance, BUS70 e-commerce, BUS85 Business Communication </t>
  </si>
  <si>
    <t>$12/hrx10hr/wkx11wks=$10,560</t>
  </si>
  <si>
    <t>Orientation and student outreach</t>
  </si>
  <si>
    <t>$1,500/quarter</t>
  </si>
  <si>
    <t>Social Entrepreneurship Center to work with local businesses to launch ventures that benefit society and environment -leading faculty stipend (to be lead by a full time faculty)</t>
  </si>
  <si>
    <t>$10,500/quarter</t>
  </si>
  <si>
    <t>Social Entrepreneurship Center - Industry mentors (from local community or subject matter experts)</t>
  </si>
  <si>
    <t>$2,500x2 / quarter=$5,000</t>
  </si>
  <si>
    <t>Social Entrepreneurship Center - material costs (software, computer, costs of production materials, marketing materials, advertising, business licenses, etc.)</t>
  </si>
  <si>
    <t>$5,000 / quarter</t>
  </si>
  <si>
    <t>Business Lab desktop computer for tutors and industry mentors</t>
  </si>
  <si>
    <t>New</t>
  </si>
  <si>
    <t>Business Lab desktop computer for Social Entrepreneurship Center</t>
  </si>
  <si>
    <t>Desktop monitor and docking station for fulltime faculty using laptop who needs bigger screen for instructional material preparation</t>
  </si>
  <si>
    <t>Entrance key for external door for Business Lab in ATC building currently cannot access when CIS lab not open</t>
  </si>
  <si>
    <t>V.F.1</t>
  </si>
  <si>
    <t xml:space="preserve">Critical </t>
  </si>
  <si>
    <t xml:space="preserve">Continue offering CodeLab online tutorial free to all our programming students. </t>
  </si>
  <si>
    <t>V.G.</t>
  </si>
  <si>
    <t>Current license to be renewed in 2021</t>
  </si>
  <si>
    <t>Peer tutoring in the lab figured at 3 perquarter working 16 hours per week for 10 weeks per quarter at 14.50</t>
  </si>
  <si>
    <t>Mentor - Currently working to build industry relationships, counsel students, and STEM events. Cost is per quarter.</t>
  </si>
  <si>
    <t>III.D.</t>
  </si>
  <si>
    <t>Necessary</t>
  </si>
  <si>
    <t>Wireless adapter for each ATC classroom</t>
  </si>
  <si>
    <t>V.E.2 List #11 &amp; V.E.3 Justification #11</t>
  </si>
  <si>
    <t>For students who use their own laptops</t>
  </si>
  <si>
    <t>Electrical outlets in classrooms for student laptops. Estimate is per classroom.</t>
  </si>
  <si>
    <t>Facilities? Or do it ourselves</t>
  </si>
  <si>
    <t xml:space="preserve">TechSmith - Camtasia </t>
  </si>
  <si>
    <t>Not annual license</t>
  </si>
  <si>
    <t>TechSmith - SnagIt</t>
  </si>
  <si>
    <t>B Budget? Not annual license</t>
  </si>
  <si>
    <t>MacInCloud http://www.macincloud.com/</t>
  </si>
  <si>
    <t>V.E.2 List #10 &amp; V.E.3 Justification #10</t>
  </si>
  <si>
    <t>Amazon Web Services</t>
  </si>
  <si>
    <t>V.E.2 List #2 &amp; V.E.3 Justification #2</t>
  </si>
  <si>
    <t>Teaching Assistants</t>
  </si>
  <si>
    <t>V.J.</t>
  </si>
  <si>
    <t>Providng TA certificates, social gatherings.</t>
  </si>
  <si>
    <t>Cyber Security Summer Camp</t>
  </si>
  <si>
    <t>Other Outreach offorts</t>
  </si>
  <si>
    <t>V.E.2 List #12 &amp; V.E.3 Justification #12</t>
  </si>
  <si>
    <t>Microphone - https://www.amazon.com/gp/product/B073JLFYX8/ref=as_li_qf_sp_asin_il_tl?ie=UTF8&amp;tag=6158-20&amp;camp=1789&amp;creative=9325&amp;linkCode=as2&amp;creativeASIN=B073JLFYX8&amp;linkId=eee08af281f2c1eac6a8af30da8a4b14</t>
  </si>
  <si>
    <t>V.E.2</t>
  </si>
  <si>
    <t>Conference Funds</t>
  </si>
  <si>
    <t>VMWare software license - 3 years (https://vmapss.onthehub.com/WebStore/OfferingsOfMajorVersionList.aspx?pmv=0c8ae1ac-7cfe-e011-8e6c-f04da23e67f6&amp;)</t>
  </si>
  <si>
    <t>zyBooks provided for each beginning programming student</t>
  </si>
  <si>
    <t>V.E.2 List #17 &amp; V.E.3 Justification #17</t>
  </si>
  <si>
    <t>CIS</t>
  </si>
  <si>
    <t>DMT</t>
  </si>
  <si>
    <t>Sidick Wire CNC Elecrical Discharge Machine</t>
  </si>
  <si>
    <t>Sodick Die Sink CNC Electrical Discharge Machine</t>
  </si>
  <si>
    <t>Carbide Tooling / Multi Axis CNC</t>
  </si>
  <si>
    <t>Qaulity Control Statistacal Software</t>
  </si>
  <si>
    <t>Tooling/Fixtures CNC Y Axis Lathes</t>
  </si>
  <si>
    <t>HP540 Jet Fusion 3D Printer</t>
  </si>
  <si>
    <t>FL F 3D Printer SLS</t>
  </si>
  <si>
    <t>Ceramic Kkiln for 3D Printing</t>
  </si>
  <si>
    <t>Expansion</t>
  </si>
  <si>
    <t>Nylon Capable 3D Printer</t>
  </si>
  <si>
    <t>Develop and offer new 3D printing courses/consultant</t>
  </si>
  <si>
    <t>Professional Development / Conferences</t>
  </si>
  <si>
    <t>DMY</t>
  </si>
  <si>
    <t>Dedicted Counselor Applied Technologies</t>
  </si>
  <si>
    <t>Markedforged 3D Metal Printer</t>
  </si>
  <si>
    <t>SOFTWARE FOR EXSISTING PROGRAM /PAID WITH lOTTERY FOR 15+YEARS</t>
  </si>
  <si>
    <t>Mastecam annual update</t>
  </si>
  <si>
    <t>annual</t>
  </si>
  <si>
    <t>NIMS National Certification annual</t>
  </si>
  <si>
    <t>Vericut Simulation annual update</t>
  </si>
  <si>
    <t>SilidWorks CAD annual update</t>
  </si>
  <si>
    <t>NX (both cad and cam)  annual update</t>
  </si>
  <si>
    <t xml:space="preserve">Student Class Materials ( Aluminum, Steel, Plastic, </t>
  </si>
  <si>
    <r>
      <rPr>
        <b/>
        <u/>
        <sz val="9"/>
        <color indexed="8"/>
        <rFont val="Times New Roman"/>
        <family val="1"/>
      </rPr>
      <t>I</t>
    </r>
    <r>
      <rPr>
        <b/>
        <sz val="9"/>
        <color indexed="8"/>
        <rFont val="Times New Roman"/>
        <family val="1"/>
      </rPr>
      <t xml:space="preserve">nstructions:  Each Department/Program must provide an instructional equipment request list each year.  A Division priority list should be developed by working within your Division processes.
Items you do not have to list: 
1) computer and furniture requests that are already on a college refresh schedule or items that already exist in classrooms, offices, conference rooms etc.  
2) office supplies or items normally covered by operational ”B” budget.
Items that should be listed:  All instructional equipment items with a subtotal value of  $100 or more per individual item that do not fall within #1 or #2 above.
Note: The items should provide programmatic support for student learning and </t>
    </r>
    <r>
      <rPr>
        <b/>
        <u/>
        <sz val="9"/>
        <color indexed="8"/>
        <rFont val="Times New Roman"/>
        <family val="1"/>
      </rPr>
      <t>must</t>
    </r>
    <r>
      <rPr>
        <b/>
        <sz val="9"/>
        <color indexed="8"/>
        <rFont val="Times New Roman"/>
        <family val="1"/>
      </rPr>
      <t xml:space="preserve"> be included as a part of the Program Review submitted in Spring 2019. If there is an emergency item needed that was not on the Program Review, then list that on sheet 2 titled “Emergency Requests”.</t>
    </r>
    <r>
      <rPr>
        <b/>
        <sz val="9"/>
        <color indexed="10"/>
        <rFont val="Times New Roman"/>
        <family val="1"/>
      </rPr>
      <t xml:space="preserve">
</t>
    </r>
    <r>
      <rPr>
        <b/>
        <sz val="9"/>
        <color indexed="8"/>
        <rFont val="Times New Roman"/>
        <family val="1"/>
      </rPr>
      <t xml:space="preserve">Priorities: </t>
    </r>
    <r>
      <rPr>
        <b/>
        <sz val="9"/>
        <color indexed="10"/>
        <rFont val="Times New Roman"/>
        <family val="1"/>
      </rPr>
      <t>Critical:</t>
    </r>
    <r>
      <rPr>
        <b/>
        <sz val="9"/>
        <color indexed="8"/>
        <rFont val="Times New Roman"/>
        <family val="1"/>
      </rPr>
      <t xml:space="preserve"> Can't live without it; </t>
    </r>
    <r>
      <rPr>
        <b/>
        <sz val="9"/>
        <color indexed="10"/>
        <rFont val="Times New Roman"/>
        <family val="1"/>
      </rPr>
      <t>Needed</t>
    </r>
    <r>
      <rPr>
        <b/>
        <sz val="9"/>
        <color indexed="8"/>
        <rFont val="Times New Roman"/>
        <family val="1"/>
      </rPr>
      <t xml:space="preserve">: Necessary in 1 - 2 years; </t>
    </r>
    <r>
      <rPr>
        <b/>
        <sz val="9"/>
        <color indexed="10"/>
        <rFont val="Times New Roman"/>
        <family val="1"/>
      </rPr>
      <t>Desirable:</t>
    </r>
    <r>
      <rPr>
        <b/>
        <sz val="9"/>
        <color indexed="8"/>
        <rFont val="Times New Roman"/>
        <family val="1"/>
      </rPr>
      <t xml:space="preserve"> Expansion/increase abilities/planning </t>
    </r>
    <r>
      <rPr>
        <b/>
        <u/>
        <sz val="9"/>
        <color indexed="8"/>
        <rFont val="Times New Roman"/>
        <family val="1"/>
      </rPr>
      <t xml:space="preserve">
</t>
    </r>
    <r>
      <rPr>
        <sz val="9"/>
        <color indexed="8"/>
        <rFont val="Times New Roman"/>
        <family val="1"/>
      </rPr>
      <t xml:space="preserve">
</t>
    </r>
  </si>
  <si>
    <t xml:space="preserve">  </t>
  </si>
  <si>
    <t>Priority Critical, Needed, Desirable</t>
  </si>
  <si>
    <t>Division of Business, Computer Science, and Applied Technologies</t>
  </si>
  <si>
    <t>Included in Shipping is $1500 for electrical work</t>
  </si>
  <si>
    <t>Two more smart classrooms between the hours of 6:00 - 8:00 pm; one more classroom during the daytime (9:30 - 5:20 pm).</t>
  </si>
  <si>
    <t>A Mac classroom equipped with a Mac computer for each student to use (evening would work)</t>
  </si>
  <si>
    <t>Re-design for AT 205 (This could be accomplished by smaller desks and/or chairs with smaller footptint)</t>
  </si>
  <si>
    <t>Smart boards for the classrooms</t>
  </si>
  <si>
    <t>A second overhead projector</t>
  </si>
  <si>
    <t>Total</t>
  </si>
  <si>
    <t>ETS-type request</t>
  </si>
  <si>
    <t xml:space="preserve">Computer in AT 203F cloned as computers in lab </t>
  </si>
  <si>
    <t>PolyCom phone to allow dial-in access to the meetings in AT 203F.</t>
  </si>
  <si>
    <t>Each Full-time CIS Faculty member's office desktop computer needs parallel software to software on computers in AT 203 and in the classrooms. Office computers need direct access to AT 203 server.</t>
  </si>
  <si>
    <t>ETS Labor</t>
  </si>
  <si>
    <t xml:space="preserve">Each FT CIS Faculty member needs a laptop in addition to a desktop. The laptop needs software in parallel to software used by students in lab and classrooms </t>
  </si>
  <si>
    <t>Total Requests</t>
  </si>
  <si>
    <t xml:space="preserve">Item(please remember, the subtotal value must be over $100) </t>
  </si>
  <si>
    <t xml:space="preserve">Currently going for bid under current allocation of  2018-19 </t>
  </si>
  <si>
    <t>Priority Critical, Needed/ Necessary, Desirable/ Exapnsion</t>
  </si>
  <si>
    <t>Total Critical Requests</t>
  </si>
  <si>
    <t>Total Necessary Requests</t>
  </si>
  <si>
    <t>Total Expansion Requests</t>
  </si>
  <si>
    <t>Overall Requests including Facilities and ETS request</t>
  </si>
  <si>
    <r>
      <t xml:space="preserve">RESOURCE REQUEST LIST Spring 2019   </t>
    </r>
    <r>
      <rPr>
        <b/>
        <u/>
        <sz val="11"/>
        <color indexed="8"/>
        <rFont val="Times New Roman"/>
        <family val="1"/>
      </rPr>
      <t>Department/Division:            Division of Business, Computer Science and Applied Technologies           Name of Point of Contact:</t>
    </r>
    <r>
      <rPr>
        <u/>
        <sz val="11"/>
        <color indexed="8"/>
        <rFont val="Times New Roman"/>
        <family val="1"/>
      </rPr>
      <t xml:space="preserve"> _</t>
    </r>
    <r>
      <rPr>
        <b/>
        <u/>
        <sz val="11"/>
        <color indexed="8"/>
        <rFont val="Times New Roman"/>
        <family val="1"/>
      </rPr>
      <t>Moaty Fayek</t>
    </r>
    <r>
      <rPr>
        <u/>
        <sz val="11"/>
        <color indexed="8"/>
        <rFont val="Times New Roman"/>
        <family val="1"/>
      </rPr>
      <t>____________</t>
    </r>
  </si>
  <si>
    <t>Y</t>
  </si>
  <si>
    <t>Departmental Accounts (SurveryMonkey, etc.)</t>
  </si>
  <si>
    <t>As per Mary, disregard as lab will do refresh next year</t>
  </si>
  <si>
    <t>for faculty or student use?</t>
  </si>
  <si>
    <t>ETS request</t>
  </si>
  <si>
    <t>for faculty use, not students</t>
  </si>
  <si>
    <t>Unsure if this applies to SWF or not</t>
  </si>
  <si>
    <t>Minimum wage increase to $13/hr and will go through SSC</t>
  </si>
  <si>
    <t>Privacy Shields</t>
  </si>
  <si>
    <t>Delete already purchased</t>
  </si>
  <si>
    <t>Instructional in class assistance  / CNC</t>
  </si>
  <si>
    <t>Can also apply for SRPC funds through Offce of ProDev</t>
  </si>
  <si>
    <t>Includes benefits; Can also apply for SRPC funds through Offce of ProDev</t>
  </si>
  <si>
    <t>Instructional equipment + tools as needed</t>
  </si>
  <si>
    <r>
      <rPr>
        <b/>
        <u/>
        <sz val="9"/>
        <color indexed="8"/>
        <rFont val="Times New Roman"/>
        <family val="1"/>
      </rPr>
      <t>I</t>
    </r>
    <r>
      <rPr>
        <b/>
        <sz val="9"/>
        <color indexed="8"/>
        <rFont val="Times New Roman"/>
        <family val="1"/>
      </rPr>
      <t xml:space="preserve">nstructions:  Each Department/Program must provide an instructional equipment request list each year.  A Division priority list should be developed by working within your Division processes.
Items you do not have to list: 
1) computer and furniture requests that are already on a college refresh schedule or items that already exist in classrooms, offices, conference rooms etc.  
2) office supplies or items normally covered by operational ”B” budget.
Items that should be listed:  All instructional equipment items with a subtotal value of  $100 or more per individual item that do not fall within #1 or #2 above.
Note: The items should provide programmatic support for student learning and </t>
    </r>
    <r>
      <rPr>
        <b/>
        <u/>
        <sz val="9"/>
        <color indexed="8"/>
        <rFont val="Times New Roman"/>
        <family val="1"/>
      </rPr>
      <t>must</t>
    </r>
    <r>
      <rPr>
        <b/>
        <sz val="9"/>
        <color indexed="8"/>
        <rFont val="Times New Roman"/>
        <family val="1"/>
      </rPr>
      <t xml:space="preserve"> be included as a part of the Program Review submitted in Spring 2019. If there is an emergency item needed that was not on the Program Review, then list that on sheet 2 titled “Emergency Requests”.</t>
    </r>
    <r>
      <rPr>
        <b/>
        <sz val="9"/>
        <color indexed="10"/>
        <rFont val="Times New Roman"/>
        <family val="1"/>
      </rPr>
      <t xml:space="preserve">
</t>
    </r>
    <r>
      <rPr>
        <b/>
        <sz val="9"/>
        <color indexed="8"/>
        <rFont val="Times New Roman"/>
        <family val="1"/>
      </rPr>
      <t xml:space="preserve">Priorities: </t>
    </r>
    <r>
      <rPr>
        <b/>
        <sz val="9"/>
        <color indexed="10"/>
        <rFont val="Times New Roman"/>
        <family val="1"/>
      </rPr>
      <t>Critical:</t>
    </r>
    <r>
      <rPr>
        <b/>
        <sz val="9"/>
        <color indexed="8"/>
        <rFont val="Times New Roman"/>
        <family val="1"/>
      </rPr>
      <t xml:space="preserve"> Courses and/or program cannot run without it; </t>
    </r>
    <r>
      <rPr>
        <b/>
        <sz val="9"/>
        <color indexed="10"/>
        <rFont val="Times New Roman"/>
        <family val="1"/>
      </rPr>
      <t>Needed</t>
    </r>
    <r>
      <rPr>
        <b/>
        <sz val="9"/>
        <color indexed="8"/>
        <rFont val="Times New Roman"/>
        <family val="1"/>
      </rPr>
      <t xml:space="preserve">: Necessary in 1 - 2 yearsNecessary for the regular functions of the program (i.e., replenishing supply items, replacement aging equipment) -- will cause program delays or changes in course scheduling if not provided ; </t>
    </r>
    <r>
      <rPr>
        <b/>
        <sz val="9"/>
        <color indexed="10"/>
        <rFont val="Times New Roman"/>
        <family val="1"/>
      </rPr>
      <t>Desirable:</t>
    </r>
    <r>
      <rPr>
        <b/>
        <sz val="9"/>
        <color indexed="8"/>
        <rFont val="Times New Roman"/>
        <family val="1"/>
      </rPr>
      <t xml:space="preserve"> Requested as part of program growth or innovation </t>
    </r>
    <r>
      <rPr>
        <b/>
        <u/>
        <sz val="9"/>
        <color indexed="8"/>
        <rFont val="Times New Roman"/>
        <family val="1"/>
      </rPr>
      <t xml:space="preserve">
</t>
    </r>
    <r>
      <rPr>
        <sz val="9"/>
        <color indexed="8"/>
        <rFont val="Times New Roman"/>
        <family val="1"/>
      </rPr>
      <t xml:space="preserve">
</t>
    </r>
  </si>
  <si>
    <t>Enter Justification</t>
  </si>
  <si>
    <t>Priority: Critical, Needed, Desirable</t>
  </si>
  <si>
    <r>
      <t xml:space="preserve">Category:
</t>
    </r>
    <r>
      <rPr>
        <sz val="9"/>
        <rFont val="Times New Roman"/>
        <family val="1"/>
      </rPr>
      <t>Equipment,
Facility, or
Other</t>
    </r>
  </si>
  <si>
    <t>Tax
9.00%</t>
  </si>
  <si>
    <t>ADMJ</t>
  </si>
  <si>
    <t>Needed</t>
  </si>
  <si>
    <t>Equip</t>
  </si>
  <si>
    <t>ESDA2-Electrostatic Imaging System</t>
  </si>
  <si>
    <t>V.E.</t>
  </si>
  <si>
    <t>VSC80FS Forensic Document Examination System</t>
  </si>
  <si>
    <t>BLK360 CSI Kit - 3D Spherical Imagery Laser Scanner</t>
  </si>
  <si>
    <t>Mapping crime scene investigations</t>
  </si>
  <si>
    <t>Desired</t>
  </si>
  <si>
    <t>AERO: US-1 Drone Vehicle w/ Accessory  Package</t>
  </si>
  <si>
    <t>Scan Station PS50 Forensic Mapping Station</t>
  </si>
  <si>
    <t>G500 Investigator Metal Detector</t>
  </si>
  <si>
    <t>Digital Forensic Evidence Examination Station</t>
  </si>
  <si>
    <t>Comparative Bullet Demonstration Model</t>
  </si>
  <si>
    <t>Embedded Ballistics Set</t>
  </si>
  <si>
    <t>Ballistics Flashcards</t>
  </si>
  <si>
    <t>Forensic Kit #S25730</t>
  </si>
  <si>
    <t xml:space="preserve">ADMJ </t>
  </si>
  <si>
    <t>Bullet Striations #S02171</t>
  </si>
  <si>
    <t>Bio-Form Impression Kit #S99543</t>
  </si>
  <si>
    <t>Strands of Evidence Analysis #S94585</t>
  </si>
  <si>
    <t>Trace Evidence Slide Kit #NC1637967</t>
  </si>
  <si>
    <t>Forensic Entomology #S94587</t>
  </si>
  <si>
    <t>Wonder Workshop Dash Coding</t>
  </si>
  <si>
    <t>Alcohol investigation capability</t>
  </si>
  <si>
    <t>Bug-death investigation capability</t>
  </si>
  <si>
    <t>Hair-fiber investigations</t>
  </si>
  <si>
    <t>Microscopic trace evidence identification</t>
  </si>
  <si>
    <t>Evidence molding</t>
  </si>
  <si>
    <t>Firearms investigations</t>
  </si>
  <si>
    <t>Questioned document examinations</t>
  </si>
  <si>
    <t>Elevated crime scene analysis</t>
  </si>
  <si>
    <t>Locating metal evidence</t>
  </si>
  <si>
    <t>Examination of trace evidence</t>
  </si>
  <si>
    <t>Analysis of fingerprints, soil, poisons, drug trace evidence</t>
  </si>
  <si>
    <t>CSI Training DVD Workshop</t>
  </si>
  <si>
    <t>Multi-topic investigation videos and photos - instructional enhancement</t>
  </si>
  <si>
    <t>Training Aid DVDs - Multiple courses - variety of topics</t>
  </si>
  <si>
    <t>Enhance understanding and knowledge of multiple courses</t>
  </si>
  <si>
    <t>Other</t>
  </si>
  <si>
    <t xml:space="preserve">Faculty Professional Development Seminars and Training </t>
  </si>
  <si>
    <t>Keep faculty up-to-date with course topics and career pathway  requirement</t>
  </si>
  <si>
    <t>V.H.1</t>
  </si>
  <si>
    <t>Air Clean Ductless Fume Hood</t>
  </si>
  <si>
    <t xml:space="preserve">Cleanse air enviornment during evidence analysis </t>
  </si>
  <si>
    <t>Administration of Justice - Social Science &amp; Humanities   - James Suits, Dept. Chair , Ext. 8553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</si>
</sst>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;[Red]\-&quot;$&quot;#,##0"/>
    <numFmt numFmtId="165" formatCode="_-&quot;$&quot;* #,##0.00_-;\-&quot;$&quot;* #,##0.00_-;_-&quot;$&quot;* &quot;-&quot;??_-;_-@_-"/>
    <numFmt numFmtId="166" formatCode="&quot;$&quot;#,##0.00"/>
  </numFmts>
  <fonts count="44">
    <font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8"/>
      <name val="Calibri"/>
      <family val="2"/>
    </font>
    <font>
      <b/>
      <u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u/>
      <sz val="10"/>
      <color indexed="8"/>
      <name val="Calibri"/>
      <family val="2"/>
    </font>
    <font>
      <u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10"/>
      <name val="Calibri"/>
      <family val="2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2"/>
      <color indexed="10"/>
      <name val="Times New Roman"/>
      <family val="1"/>
    </font>
    <font>
      <b/>
      <sz val="11"/>
      <color indexed="8"/>
      <name val="Times New Roman"/>
      <family val="1"/>
    </font>
    <font>
      <b/>
      <u/>
      <sz val="9"/>
      <color indexed="8"/>
      <name val="Times New Roman"/>
      <family val="1"/>
    </font>
    <font>
      <b/>
      <sz val="9"/>
      <color indexed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u/>
      <sz val="11"/>
      <color indexed="8"/>
      <name val="Times New Roman"/>
      <family val="1"/>
    </font>
    <font>
      <u/>
      <sz val="11"/>
      <color indexed="8"/>
      <name val="Times New Roman"/>
      <family val="1"/>
    </font>
    <font>
      <strike/>
      <sz val="9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trike/>
      <sz val="9"/>
      <color theme="1"/>
      <name val="Times New Roman"/>
      <family val="1"/>
    </font>
    <font>
      <strike/>
      <sz val="12"/>
      <color theme="1"/>
      <name val="Times New Roman"/>
      <family val="1"/>
    </font>
    <font>
      <strike/>
      <sz val="10"/>
      <color theme="1"/>
      <name val="Times New Roman"/>
      <family val="1"/>
    </font>
    <font>
      <b/>
      <strike/>
      <sz val="11"/>
      <color theme="1"/>
      <name val="Times New Roman"/>
      <family val="1"/>
    </font>
    <font>
      <strike/>
      <sz val="12"/>
      <color theme="1"/>
      <name val="Calibri"/>
      <family val="2"/>
      <scheme val="minor"/>
    </font>
    <font>
      <b/>
      <strike/>
      <sz val="9"/>
      <color theme="1"/>
      <name val="Times New Roman"/>
      <family val="1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3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21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2" fillId="0" borderId="0"/>
  </cellStyleXfs>
  <cellXfs count="216">
    <xf numFmtId="0" fontId="0" fillId="0" borderId="0" xfId="0"/>
    <xf numFmtId="0" fontId="24" fillId="0" borderId="0" xfId="0" applyFont="1"/>
    <xf numFmtId="0" fontId="24" fillId="0" borderId="0" xfId="0" applyFont="1"/>
    <xf numFmtId="0" fontId="25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165" fontId="24" fillId="0" borderId="1" xfId="0" applyNumberFormat="1" applyFont="1" applyBorder="1"/>
    <xf numFmtId="0" fontId="25" fillId="0" borderId="2" xfId="0" applyFont="1" applyBorder="1" applyAlignment="1">
      <alignment horizontal="center" vertical="center" wrapText="1"/>
    </xf>
    <xf numFmtId="0" fontId="24" fillId="0" borderId="3" xfId="0" applyFont="1" applyBorder="1"/>
    <xf numFmtId="0" fontId="24" fillId="0" borderId="4" xfId="0" applyFont="1" applyBorder="1" applyAlignment="1">
      <alignment vertical="top" wrapText="1"/>
    </xf>
    <xf numFmtId="0" fontId="24" fillId="0" borderId="4" xfId="0" applyFont="1" applyBorder="1" applyAlignment="1">
      <alignment vertical="top"/>
    </xf>
    <xf numFmtId="0" fontId="24" fillId="0" borderId="2" xfId="0" applyFont="1" applyBorder="1"/>
    <xf numFmtId="0" fontId="25" fillId="0" borderId="0" xfId="0" applyFont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166" fontId="25" fillId="0" borderId="6" xfId="0" applyNumberFormat="1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left" wrapText="1"/>
    </xf>
    <xf numFmtId="0" fontId="24" fillId="0" borderId="0" xfId="0" applyFont="1" applyAlignment="1">
      <alignment horizontal="left" wrapText="1"/>
    </xf>
    <xf numFmtId="0" fontId="25" fillId="2" borderId="2" xfId="0" applyFont="1" applyFill="1" applyBorder="1" applyAlignment="1">
      <alignment horizontal="center" vertical="center" wrapText="1"/>
    </xf>
    <xf numFmtId="0" fontId="24" fillId="2" borderId="2" xfId="0" applyFont="1" applyFill="1" applyBorder="1"/>
    <xf numFmtId="165" fontId="27" fillId="0" borderId="2" xfId="0" applyNumberFormat="1" applyFont="1" applyBorder="1" applyAlignment="1">
      <alignment horizontal="left" vertical="center"/>
    </xf>
    <xf numFmtId="0" fontId="28" fillId="2" borderId="2" xfId="0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9" fillId="2" borderId="2" xfId="0" applyFont="1" applyFill="1" applyBorder="1" applyAlignment="1">
      <alignment horizontal="center" vertical="center"/>
    </xf>
    <xf numFmtId="0" fontId="28" fillId="2" borderId="9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center" wrapText="1"/>
    </xf>
    <xf numFmtId="0" fontId="30" fillId="3" borderId="1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165" fontId="27" fillId="0" borderId="1" xfId="0" applyNumberFormat="1" applyFont="1" applyBorder="1" applyAlignment="1">
      <alignment horizontal="left" vertical="center"/>
    </xf>
    <xf numFmtId="0" fontId="24" fillId="0" borderId="13" xfId="0" applyFont="1" applyBorder="1"/>
    <xf numFmtId="0" fontId="28" fillId="0" borderId="14" xfId="0" applyFont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vertical="top" wrapText="1"/>
    </xf>
    <xf numFmtId="165" fontId="27" fillId="0" borderId="17" xfId="0" applyNumberFormat="1" applyFont="1" applyBorder="1" applyAlignment="1">
      <alignment horizontal="left" vertical="center"/>
    </xf>
    <xf numFmtId="165" fontId="27" fillId="0" borderId="18" xfId="0" applyNumberFormat="1" applyFont="1" applyBorder="1" applyAlignment="1">
      <alignment horizontal="left" vertical="center"/>
    </xf>
    <xf numFmtId="0" fontId="24" fillId="0" borderId="19" xfId="0" applyFont="1" applyBorder="1"/>
    <xf numFmtId="0" fontId="24" fillId="0" borderId="20" xfId="0" applyFont="1" applyBorder="1" applyAlignment="1">
      <alignment vertical="top" wrapText="1"/>
    </xf>
    <xf numFmtId="165" fontId="24" fillId="0" borderId="12" xfId="0" applyNumberFormat="1" applyFont="1" applyBorder="1"/>
    <xf numFmtId="165" fontId="31" fillId="0" borderId="21" xfId="0" applyNumberFormat="1" applyFont="1" applyBorder="1" applyAlignment="1">
      <alignment vertical="center"/>
    </xf>
    <xf numFmtId="0" fontId="29" fillId="0" borderId="2" xfId="0" applyFont="1" applyBorder="1" applyAlignment="1">
      <alignment vertical="center" wrapText="1"/>
    </xf>
    <xf numFmtId="165" fontId="29" fillId="0" borderId="2" xfId="1" applyFont="1" applyBorder="1" applyAlignment="1">
      <alignment vertical="center"/>
    </xf>
    <xf numFmtId="165" fontId="28" fillId="0" borderId="6" xfId="1" applyFont="1" applyBorder="1" applyAlignment="1">
      <alignment horizontal="center" vertical="center" wrapText="1"/>
    </xf>
    <xf numFmtId="165" fontId="29" fillId="0" borderId="1" xfId="0" applyNumberFormat="1" applyFont="1" applyBorder="1" applyAlignment="1">
      <alignment vertical="center"/>
    </xf>
    <xf numFmtId="0" fontId="28" fillId="0" borderId="2" xfId="0" applyFont="1" applyBorder="1" applyAlignment="1">
      <alignment horizontal="center" vertical="center" wrapText="1"/>
    </xf>
    <xf numFmtId="165" fontId="28" fillId="0" borderId="2" xfId="1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vertical="center" wrapText="1"/>
    </xf>
    <xf numFmtId="165" fontId="28" fillId="0" borderId="2" xfId="1" applyFont="1" applyBorder="1" applyAlignment="1">
      <alignment vertical="center"/>
    </xf>
    <xf numFmtId="165" fontId="28" fillId="4" borderId="2" xfId="1" applyFont="1" applyFill="1" applyBorder="1" applyAlignment="1">
      <alignment vertical="center"/>
    </xf>
    <xf numFmtId="0" fontId="28" fillId="4" borderId="2" xfId="0" applyFont="1" applyFill="1" applyBorder="1" applyAlignment="1">
      <alignment vertical="center" wrapText="1"/>
    </xf>
    <xf numFmtId="0" fontId="28" fillId="4" borderId="2" xfId="0" applyFont="1" applyFill="1" applyBorder="1" applyAlignment="1">
      <alignment vertical="center"/>
    </xf>
    <xf numFmtId="0" fontId="28" fillId="4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vertical="top" wrapText="1"/>
    </xf>
    <xf numFmtId="0" fontId="28" fillId="0" borderId="2" xfId="0" applyFont="1" applyBorder="1" applyAlignment="1">
      <alignment vertical="top"/>
    </xf>
    <xf numFmtId="0" fontId="28" fillId="0" borderId="2" xfId="0" applyFont="1" applyBorder="1" applyAlignment="1">
      <alignment horizontal="center"/>
    </xf>
    <xf numFmtId="165" fontId="28" fillId="0" borderId="2" xfId="1" applyFont="1" applyBorder="1"/>
    <xf numFmtId="0" fontId="28" fillId="0" borderId="2" xfId="0" applyFont="1" applyFill="1" applyBorder="1" applyAlignment="1">
      <alignment horizontal="center"/>
    </xf>
    <xf numFmtId="166" fontId="32" fillId="0" borderId="0" xfId="0" applyNumberFormat="1" applyFont="1" applyAlignment="1">
      <alignment vertical="center"/>
    </xf>
    <xf numFmtId="166" fontId="28" fillId="0" borderId="2" xfId="0" applyNumberFormat="1" applyFont="1" applyBorder="1" applyAlignment="1">
      <alignment horizontal="center" vertical="center" wrapText="1"/>
    </xf>
    <xf numFmtId="166" fontId="28" fillId="0" borderId="2" xfId="0" applyNumberFormat="1" applyFont="1" applyBorder="1" applyAlignment="1">
      <alignment vertical="center"/>
    </xf>
    <xf numFmtId="166" fontId="32" fillId="0" borderId="2" xfId="0" applyNumberFormat="1" applyFont="1" applyBorder="1" applyAlignment="1">
      <alignment vertical="center"/>
    </xf>
    <xf numFmtId="165" fontId="24" fillId="2" borderId="2" xfId="0" applyNumberFormat="1" applyFont="1" applyFill="1" applyBorder="1"/>
    <xf numFmtId="0" fontId="28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vertical="center"/>
    </xf>
    <xf numFmtId="44" fontId="28" fillId="2" borderId="2" xfId="0" applyNumberFormat="1" applyFont="1" applyFill="1" applyBorder="1" applyAlignment="1">
      <alignment vertical="center"/>
    </xf>
    <xf numFmtId="0" fontId="28" fillId="2" borderId="2" xfId="0" applyFont="1" applyFill="1" applyBorder="1" applyAlignment="1">
      <alignment vertical="center"/>
    </xf>
    <xf numFmtId="0" fontId="28" fillId="4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/>
    </xf>
    <xf numFmtId="0" fontId="33" fillId="0" borderId="2" xfId="0" applyFont="1" applyBorder="1" applyAlignment="1">
      <alignment horizontal="left" vertical="center" wrapText="1"/>
    </xf>
    <xf numFmtId="165" fontId="32" fillId="0" borderId="2" xfId="0" applyNumberFormat="1" applyFont="1" applyBorder="1" applyAlignment="1">
      <alignment vertical="center"/>
    </xf>
    <xf numFmtId="0" fontId="32" fillId="0" borderId="2" xfId="0" applyFont="1" applyBorder="1" applyAlignment="1">
      <alignment vertical="center" wrapText="1"/>
    </xf>
    <xf numFmtId="165" fontId="28" fillId="0" borderId="2" xfId="1" applyFont="1" applyBorder="1" applyAlignment="1">
      <alignment vertical="center" wrapText="1"/>
    </xf>
    <xf numFmtId="164" fontId="28" fillId="0" borderId="2" xfId="1" applyNumberFormat="1" applyFont="1" applyBorder="1" applyAlignment="1">
      <alignment vertical="center"/>
    </xf>
    <xf numFmtId="0" fontId="32" fillId="2" borderId="2" xfId="0" applyFont="1" applyFill="1" applyBorder="1" applyAlignment="1">
      <alignment horizontal="center" vertical="center" wrapText="1"/>
    </xf>
    <xf numFmtId="164" fontId="28" fillId="0" borderId="2" xfId="1" applyNumberFormat="1" applyFont="1" applyBorder="1" applyAlignment="1">
      <alignment vertical="center" wrapText="1"/>
    </xf>
    <xf numFmtId="165" fontId="28" fillId="0" borderId="2" xfId="1" applyFont="1" applyBorder="1" applyAlignment="1">
      <alignment horizontal="center" vertical="center" wrapText="1"/>
    </xf>
    <xf numFmtId="165" fontId="28" fillId="0" borderId="2" xfId="0" applyNumberFormat="1" applyFont="1" applyBorder="1" applyAlignment="1">
      <alignment vertical="center"/>
    </xf>
    <xf numFmtId="165" fontId="28" fillId="4" borderId="2" xfId="1" applyFont="1" applyFill="1" applyBorder="1" applyAlignment="1">
      <alignment horizontal="center" vertical="center" wrapText="1"/>
    </xf>
    <xf numFmtId="165" fontId="32" fillId="4" borderId="2" xfId="0" applyNumberFormat="1" applyFont="1" applyFill="1" applyBorder="1" applyAlignment="1">
      <alignment vertical="center"/>
    </xf>
    <xf numFmtId="165" fontId="28" fillId="4" borderId="2" xfId="0" applyNumberFormat="1" applyFont="1" applyFill="1" applyBorder="1" applyAlignment="1">
      <alignment vertical="center"/>
    </xf>
    <xf numFmtId="0" fontId="34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165" fontId="34" fillId="0" borderId="20" xfId="1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35" fillId="0" borderId="23" xfId="0" applyFont="1" applyBorder="1" applyAlignment="1">
      <alignment vertical="center"/>
    </xf>
    <xf numFmtId="0" fontId="29" fillId="0" borderId="23" xfId="0" applyFont="1" applyBorder="1" applyAlignment="1">
      <alignment vertical="center" wrapText="1"/>
    </xf>
    <xf numFmtId="0" fontId="29" fillId="0" borderId="23" xfId="0" applyFont="1" applyBorder="1" applyAlignment="1">
      <alignment vertical="center"/>
    </xf>
    <xf numFmtId="0" fontId="29" fillId="0" borderId="23" xfId="0" applyFont="1" applyBorder="1" applyAlignment="1">
      <alignment horizontal="center" vertical="center"/>
    </xf>
    <xf numFmtId="165" fontId="29" fillId="0" borderId="23" xfId="1" applyFont="1" applyBorder="1" applyAlignment="1">
      <alignment vertical="center"/>
    </xf>
    <xf numFmtId="165" fontId="28" fillId="0" borderId="23" xfId="1" applyFont="1" applyBorder="1" applyAlignment="1">
      <alignment horizontal="center" vertical="center" wrapText="1"/>
    </xf>
    <xf numFmtId="165" fontId="29" fillId="0" borderId="24" xfId="0" applyNumberFormat="1" applyFont="1" applyBorder="1" applyAlignment="1">
      <alignment vertical="center"/>
    </xf>
    <xf numFmtId="165" fontId="31" fillId="0" borderId="25" xfId="0" applyNumberFormat="1" applyFont="1" applyBorder="1" applyAlignment="1">
      <alignment vertical="center"/>
    </xf>
    <xf numFmtId="0" fontId="29" fillId="2" borderId="3" xfId="0" applyFont="1" applyFill="1" applyBorder="1" applyAlignment="1">
      <alignment horizontal="center" vertical="center"/>
    </xf>
    <xf numFmtId="0" fontId="35" fillId="0" borderId="2" xfId="0" applyFont="1" applyBorder="1" applyAlignment="1">
      <alignment vertical="center"/>
    </xf>
    <xf numFmtId="0" fontId="29" fillId="0" borderId="2" xfId="0" applyFont="1" applyBorder="1" applyAlignment="1">
      <alignment vertical="center"/>
    </xf>
    <xf numFmtId="0" fontId="29" fillId="0" borderId="2" xfId="0" applyFont="1" applyBorder="1" applyAlignment="1">
      <alignment horizontal="center" vertical="center"/>
    </xf>
    <xf numFmtId="44" fontId="29" fillId="0" borderId="2" xfId="0" applyNumberFormat="1" applyFont="1" applyBorder="1" applyAlignment="1">
      <alignment vertical="center"/>
    </xf>
    <xf numFmtId="165" fontId="30" fillId="5" borderId="11" xfId="0" applyNumberFormat="1" applyFont="1" applyFill="1" applyBorder="1" applyAlignment="1">
      <alignment vertical="center"/>
    </xf>
    <xf numFmtId="0" fontId="30" fillId="2" borderId="3" xfId="0" applyFont="1" applyFill="1" applyBorder="1" applyAlignment="1">
      <alignment horizontal="center" vertical="center"/>
    </xf>
    <xf numFmtId="0" fontId="30" fillId="2" borderId="2" xfId="0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165" fontId="29" fillId="0" borderId="16" xfId="0" applyNumberFormat="1" applyFont="1" applyBorder="1" applyAlignment="1">
      <alignment vertical="center"/>
    </xf>
    <xf numFmtId="0" fontId="32" fillId="6" borderId="2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165" fontId="32" fillId="6" borderId="2" xfId="1" applyFont="1" applyFill="1" applyBorder="1" applyAlignment="1">
      <alignment vertical="center"/>
    </xf>
    <xf numFmtId="0" fontId="32" fillId="7" borderId="2" xfId="0" applyFont="1" applyFill="1" applyBorder="1" applyAlignment="1">
      <alignment horizontal="center" vertical="center" wrapText="1"/>
    </xf>
    <xf numFmtId="166" fontId="32" fillId="7" borderId="2" xfId="0" applyNumberFormat="1" applyFont="1" applyFill="1" applyBorder="1" applyAlignment="1">
      <alignment vertical="center"/>
    </xf>
    <xf numFmtId="0" fontId="32" fillId="2" borderId="2" xfId="0" applyFont="1" applyFill="1" applyBorder="1" applyAlignment="1">
      <alignment horizontal="center" vertical="center"/>
    </xf>
    <xf numFmtId="44" fontId="0" fillId="0" borderId="0" xfId="0" applyNumberFormat="1"/>
    <xf numFmtId="0" fontId="0" fillId="0" borderId="0" xfId="0" applyAlignment="1">
      <alignment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vertical="center" wrapText="1"/>
    </xf>
    <xf numFmtId="0" fontId="28" fillId="0" borderId="2" xfId="0" applyFont="1" applyFill="1" applyBorder="1" applyAlignment="1">
      <alignment vertical="center"/>
    </xf>
    <xf numFmtId="165" fontId="28" fillId="0" borderId="2" xfId="1" applyFont="1" applyFill="1" applyBorder="1" applyAlignment="1">
      <alignment vertical="center"/>
    </xf>
    <xf numFmtId="0" fontId="32" fillId="7" borderId="2" xfId="0" applyFont="1" applyFill="1" applyBorder="1" applyAlignment="1">
      <alignment vertical="center" wrapText="1"/>
    </xf>
    <xf numFmtId="0" fontId="32" fillId="7" borderId="2" xfId="0" applyFont="1" applyFill="1" applyBorder="1" applyAlignment="1">
      <alignment vertical="center"/>
    </xf>
    <xf numFmtId="165" fontId="32" fillId="7" borderId="2" xfId="1" applyFont="1" applyFill="1" applyBorder="1" applyAlignment="1">
      <alignment vertical="center"/>
    </xf>
    <xf numFmtId="0" fontId="32" fillId="7" borderId="2" xfId="0" applyFont="1" applyFill="1" applyBorder="1" applyAlignment="1">
      <alignment horizontal="center" vertical="center"/>
    </xf>
    <xf numFmtId="0" fontId="32" fillId="0" borderId="2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vertical="center"/>
    </xf>
    <xf numFmtId="0" fontId="30" fillId="2" borderId="1" xfId="0" applyFont="1" applyFill="1" applyBorder="1" applyAlignment="1">
      <alignment horizontal="center" vertical="center" wrapText="1"/>
    </xf>
    <xf numFmtId="0" fontId="30" fillId="0" borderId="2" xfId="0" applyFont="1" applyBorder="1" applyAlignment="1">
      <alignment vertical="center" wrapText="1"/>
    </xf>
    <xf numFmtId="0" fontId="34" fillId="0" borderId="2" xfId="0" applyFont="1" applyBorder="1" applyAlignment="1">
      <alignment vertical="center" wrapText="1"/>
    </xf>
    <xf numFmtId="0" fontId="32" fillId="2" borderId="1" xfId="0" applyFont="1" applyFill="1" applyBorder="1" applyAlignment="1">
      <alignment horizontal="center" vertical="center" wrapText="1"/>
    </xf>
    <xf numFmtId="44" fontId="34" fillId="0" borderId="2" xfId="0" applyNumberFormat="1" applyFont="1" applyBorder="1" applyAlignment="1">
      <alignment vertical="center" wrapText="1"/>
    </xf>
    <xf numFmtId="0" fontId="28" fillId="3" borderId="2" xfId="0" applyFont="1" applyFill="1" applyBorder="1" applyAlignment="1">
      <alignment vertical="center" wrapText="1"/>
    </xf>
    <xf numFmtId="0" fontId="28" fillId="2" borderId="1" xfId="0" applyFont="1" applyFill="1" applyBorder="1" applyAlignment="1">
      <alignment horizontal="center" vertical="center"/>
    </xf>
    <xf numFmtId="165" fontId="24" fillId="2" borderId="2" xfId="0" applyNumberFormat="1" applyFont="1" applyFill="1" applyBorder="1" applyAlignment="1">
      <alignment horizontal="center" vertical="center"/>
    </xf>
    <xf numFmtId="44" fontId="28" fillId="2" borderId="2" xfId="0" applyNumberFormat="1" applyFont="1" applyFill="1" applyBorder="1" applyAlignment="1">
      <alignment horizontal="center" vertical="center"/>
    </xf>
    <xf numFmtId="165" fontId="27" fillId="2" borderId="2" xfId="0" applyNumberFormat="1" applyFont="1" applyFill="1" applyBorder="1" applyAlignment="1">
      <alignment horizontal="center" vertical="center"/>
    </xf>
    <xf numFmtId="44" fontId="32" fillId="2" borderId="2" xfId="0" applyNumberFormat="1" applyFont="1" applyFill="1" applyBorder="1" applyAlignment="1">
      <alignment horizontal="center" vertical="center"/>
    </xf>
    <xf numFmtId="0" fontId="33" fillId="8" borderId="2" xfId="0" applyFont="1" applyFill="1" applyBorder="1" applyAlignment="1">
      <alignment horizontal="center" vertical="center" wrapText="1"/>
    </xf>
    <xf numFmtId="0" fontId="33" fillId="8" borderId="3" xfId="0" applyFont="1" applyFill="1" applyBorder="1" applyAlignment="1">
      <alignment horizontal="center" vertical="center" wrapText="1"/>
    </xf>
    <xf numFmtId="0" fontId="33" fillId="8" borderId="26" xfId="0" applyFont="1" applyFill="1" applyBorder="1" applyAlignment="1">
      <alignment horizontal="center" vertical="center"/>
    </xf>
    <xf numFmtId="0" fontId="33" fillId="8" borderId="2" xfId="0" applyFont="1" applyFill="1" applyBorder="1" applyAlignment="1">
      <alignment horizontal="center" vertical="center"/>
    </xf>
    <xf numFmtId="0" fontId="33" fillId="8" borderId="3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36" fillId="0" borderId="22" xfId="0" applyFont="1" applyBorder="1" applyAlignment="1">
      <alignment horizontal="center" vertical="center" wrapText="1"/>
    </xf>
    <xf numFmtId="0" fontId="37" fillId="0" borderId="23" xfId="0" applyFont="1" applyBorder="1" applyAlignment="1">
      <alignment vertical="center"/>
    </xf>
    <xf numFmtId="0" fontId="38" fillId="0" borderId="23" xfId="0" applyFont="1" applyBorder="1" applyAlignment="1">
      <alignment vertical="center" wrapText="1"/>
    </xf>
    <xf numFmtId="0" fontId="38" fillId="0" borderId="23" xfId="0" applyFont="1" applyBorder="1" applyAlignment="1">
      <alignment vertical="center"/>
    </xf>
    <xf numFmtId="0" fontId="38" fillId="0" borderId="23" xfId="0" applyFont="1" applyBorder="1" applyAlignment="1">
      <alignment horizontal="center" vertical="center"/>
    </xf>
    <xf numFmtId="165" fontId="38" fillId="0" borderId="23" xfId="1" applyFont="1" applyBorder="1" applyAlignment="1">
      <alignment vertical="center"/>
    </xf>
    <xf numFmtId="165" fontId="36" fillId="0" borderId="23" xfId="1" applyFont="1" applyBorder="1" applyAlignment="1">
      <alignment horizontal="center" vertical="center" wrapText="1"/>
    </xf>
    <xf numFmtId="165" fontId="38" fillId="0" borderId="24" xfId="0" applyNumberFormat="1" applyFont="1" applyBorder="1" applyAlignment="1">
      <alignment vertical="center"/>
    </xf>
    <xf numFmtId="165" fontId="39" fillId="0" borderId="25" xfId="0" applyNumberFormat="1" applyFont="1" applyBorder="1" applyAlignment="1">
      <alignment vertical="center"/>
    </xf>
    <xf numFmtId="0" fontId="38" fillId="2" borderId="3" xfId="0" applyFont="1" applyFill="1" applyBorder="1" applyAlignment="1">
      <alignment horizontal="center" vertical="center"/>
    </xf>
    <xf numFmtId="0" fontId="38" fillId="2" borderId="2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/>
    </xf>
    <xf numFmtId="0" fontId="38" fillId="0" borderId="2" xfId="0" applyFont="1" applyBorder="1" applyAlignment="1">
      <alignment vertical="center" wrapText="1"/>
    </xf>
    <xf numFmtId="0" fontId="40" fillId="0" borderId="0" xfId="0" applyFont="1" applyAlignment="1">
      <alignment vertical="center"/>
    </xf>
    <xf numFmtId="0" fontId="36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vertical="center" wrapText="1"/>
    </xf>
    <xf numFmtId="0" fontId="36" fillId="0" borderId="2" xfId="0" applyFont="1" applyFill="1" applyBorder="1" applyAlignment="1">
      <alignment horizontal="center" vertical="center"/>
    </xf>
    <xf numFmtId="165" fontId="36" fillId="0" borderId="2" xfId="1" applyFont="1" applyFill="1" applyBorder="1" applyAlignment="1">
      <alignment vertical="center"/>
    </xf>
    <xf numFmtId="165" fontId="36" fillId="0" borderId="2" xfId="1" applyFont="1" applyFill="1" applyBorder="1" applyAlignment="1">
      <alignment horizontal="center" vertical="center" wrapText="1"/>
    </xf>
    <xf numFmtId="165" fontId="41" fillId="0" borderId="2" xfId="0" applyNumberFormat="1" applyFont="1" applyFill="1" applyBorder="1" applyAlignment="1">
      <alignment vertical="center"/>
    </xf>
    <xf numFmtId="0" fontId="36" fillId="0" borderId="1" xfId="0" applyFont="1" applyFill="1" applyBorder="1" applyAlignment="1">
      <alignment horizontal="center" vertical="center"/>
    </xf>
    <xf numFmtId="0" fontId="40" fillId="0" borderId="0" xfId="0" applyFont="1" applyFill="1" applyAlignment="1">
      <alignment vertical="center"/>
    </xf>
    <xf numFmtId="0" fontId="24" fillId="0" borderId="2" xfId="0" applyFont="1" applyBorder="1" applyAlignment="1">
      <alignment vertical="top" wrapText="1"/>
    </xf>
    <xf numFmtId="0" fontId="28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left" wrapText="1"/>
    </xf>
    <xf numFmtId="0" fontId="26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165" fontId="30" fillId="5" borderId="27" xfId="1" applyFont="1" applyFill="1" applyBorder="1" applyAlignment="1">
      <alignment horizontal="right" vertical="center" wrapText="1"/>
    </xf>
    <xf numFmtId="165" fontId="30" fillId="5" borderId="28" xfId="1" applyFont="1" applyFill="1" applyBorder="1" applyAlignment="1">
      <alignment horizontal="right" vertical="center" wrapText="1"/>
    </xf>
    <xf numFmtId="165" fontId="30" fillId="5" borderId="29" xfId="1" applyFont="1" applyFill="1" applyBorder="1" applyAlignment="1">
      <alignment horizontal="right" vertical="center" wrapText="1"/>
    </xf>
    <xf numFmtId="0" fontId="42" fillId="0" borderId="0" xfId="0" applyFont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31" fillId="5" borderId="26" xfId="0" applyFont="1" applyFill="1" applyBorder="1" applyAlignment="1">
      <alignment horizontal="center" vertical="center" wrapText="1"/>
    </xf>
    <xf numFmtId="0" fontId="31" fillId="5" borderId="3" xfId="0" applyFont="1" applyFill="1" applyBorder="1" applyAlignment="1">
      <alignment horizontal="center" vertical="center" wrapText="1"/>
    </xf>
    <xf numFmtId="0" fontId="11" fillId="0" borderId="30" xfId="0" applyFont="1" applyBorder="1" applyAlignment="1">
      <alignment horizontal="left" vertical="center" wrapText="1"/>
    </xf>
    <xf numFmtId="0" fontId="28" fillId="0" borderId="31" xfId="0" applyFont="1" applyBorder="1" applyAlignment="1">
      <alignment horizontal="left" vertical="center" wrapText="1"/>
    </xf>
    <xf numFmtId="0" fontId="43" fillId="5" borderId="2" xfId="0" applyFont="1" applyFill="1" applyBorder="1" applyAlignment="1">
      <alignment horizontal="center" vertical="center" wrapText="1"/>
    </xf>
    <xf numFmtId="0" fontId="30" fillId="9" borderId="2" xfId="0" applyFont="1" applyFill="1" applyBorder="1" applyAlignment="1">
      <alignment horizontal="center" vertical="center" wrapText="1"/>
    </xf>
    <xf numFmtId="0" fontId="30" fillId="9" borderId="1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/>
    </xf>
    <xf numFmtId="0" fontId="32" fillId="2" borderId="6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 wrapText="1"/>
    </xf>
    <xf numFmtId="0" fontId="32" fillId="5" borderId="26" xfId="0" applyFont="1" applyFill="1" applyBorder="1" applyAlignment="1">
      <alignment horizontal="center" vertical="center" wrapText="1"/>
    </xf>
    <xf numFmtId="0" fontId="32" fillId="5" borderId="3" xfId="0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left" vertical="center" wrapText="1"/>
    </xf>
    <xf numFmtId="0" fontId="2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wrapText="1"/>
    </xf>
    <xf numFmtId="0" fontId="24" fillId="0" borderId="33" xfId="0" applyFont="1" applyBorder="1" applyAlignment="1">
      <alignment horizontal="center" wrapText="1"/>
    </xf>
    <xf numFmtId="165" fontId="24" fillId="2" borderId="1" xfId="0" applyNumberFormat="1" applyFont="1" applyFill="1" applyBorder="1" applyAlignment="1">
      <alignment horizontal="center" wrapText="1"/>
    </xf>
    <xf numFmtId="165" fontId="24" fillId="2" borderId="26" xfId="0" applyNumberFormat="1" applyFont="1" applyFill="1" applyBorder="1" applyAlignment="1">
      <alignment horizontal="center" wrapText="1"/>
    </xf>
    <xf numFmtId="165" fontId="24" fillId="2" borderId="3" xfId="0" applyNumberFormat="1" applyFont="1" applyFill="1" applyBorder="1" applyAlignment="1">
      <alignment horizontal="center" wrapText="1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3" fillId="0" borderId="8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0" fillId="0" borderId="8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28" fillId="0" borderId="2" xfId="0" applyFont="1" applyBorder="1" applyAlignment="1">
      <alignment horizontal="center" vertical="center" wrapText="1"/>
    </xf>
  </cellXfs>
  <cellStyles count="4">
    <cellStyle name="Currency" xfId="1" builtinId="4"/>
    <cellStyle name="Currency 2" xfId="2" xr:uid="{00000000-0005-0000-0000-000001000000}"/>
    <cellStyle name="Normal" xfId="0" builtinId="0"/>
    <cellStyle name="Normal 4" xfId="3" xr:uid="{00000000-0005-0000-0000-000003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1"/>
  <sheetViews>
    <sheetView topLeftCell="B1" zoomScale="110" zoomScaleNormal="110" workbookViewId="0">
      <pane ySplit="5" topLeftCell="A88" activePane="bottomLeft" state="frozen"/>
      <selection pane="bottomLeft" activeCell="S75" sqref="S75"/>
    </sheetView>
  </sheetViews>
  <sheetFormatPr baseColWidth="10" defaultColWidth="8.83203125" defaultRowHeight="16"/>
  <cols>
    <col min="1" max="1" width="8.83203125" style="117"/>
    <col min="2" max="2" width="10.6640625" style="117" customWidth="1"/>
    <col min="3" max="3" width="29.1640625" style="117" customWidth="1"/>
    <col min="4" max="4" width="8.83203125" style="117"/>
    <col min="5" max="7" width="8.83203125" style="129"/>
    <col min="8" max="8" width="10.1640625" style="117" customWidth="1"/>
    <col min="9" max="9" width="8.83203125" style="117"/>
    <col min="10" max="10" width="11.5" style="117" customWidth="1"/>
    <col min="11" max="11" width="10.6640625" style="117" customWidth="1"/>
    <col min="12" max="12" width="8.83203125" style="117"/>
    <col min="13" max="13" width="14.6640625" style="117" customWidth="1"/>
    <col min="14" max="18" width="8.83203125" style="117"/>
    <col min="19" max="19" width="19.1640625" style="127" customWidth="1"/>
    <col min="20" max="16384" width="8.83203125" style="117"/>
  </cols>
  <sheetData>
    <row r="1" spans="1:19" ht="34" customHeight="1">
      <c r="A1" s="47"/>
      <c r="B1" s="180" t="s">
        <v>0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48"/>
      <c r="O1" s="48"/>
      <c r="P1" s="48"/>
      <c r="Q1" s="48"/>
      <c r="R1" s="47"/>
      <c r="S1" s="23"/>
    </row>
    <row r="2" spans="1:19" ht="33.5" customHeight="1">
      <c r="A2" s="47"/>
      <c r="B2" s="181" t="s">
        <v>179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3"/>
      <c r="R2" s="47"/>
      <c r="S2" s="23"/>
    </row>
    <row r="3" spans="1:19" ht="33.5" customHeight="1">
      <c r="A3" s="47"/>
      <c r="B3" s="184" t="s">
        <v>154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47"/>
      <c r="S3" s="23"/>
    </row>
    <row r="4" spans="1:19" ht="37" customHeight="1">
      <c r="A4" s="186" t="s">
        <v>157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7" t="s">
        <v>13</v>
      </c>
      <c r="O4" s="187"/>
      <c r="P4" s="187"/>
      <c r="Q4" s="187"/>
      <c r="R4" s="188"/>
      <c r="S4" s="189" t="s">
        <v>24</v>
      </c>
    </row>
    <row r="5" spans="1:19" ht="78">
      <c r="A5" s="109" t="s">
        <v>28</v>
      </c>
      <c r="B5" s="110" t="s">
        <v>174</v>
      </c>
      <c r="C5" s="111" t="s">
        <v>172</v>
      </c>
      <c r="D5" s="109" t="s">
        <v>17</v>
      </c>
      <c r="E5" s="109" t="s">
        <v>6</v>
      </c>
      <c r="F5" s="109" t="s">
        <v>5</v>
      </c>
      <c r="G5" s="109" t="s">
        <v>7</v>
      </c>
      <c r="H5" s="109" t="s">
        <v>1</v>
      </c>
      <c r="I5" s="109" t="s">
        <v>29</v>
      </c>
      <c r="J5" s="112" t="s">
        <v>18</v>
      </c>
      <c r="K5" s="109" t="s">
        <v>19</v>
      </c>
      <c r="L5" s="109" t="s">
        <v>20</v>
      </c>
      <c r="M5" s="109" t="s">
        <v>3</v>
      </c>
      <c r="N5" s="79" t="s">
        <v>10</v>
      </c>
      <c r="O5" s="79" t="s">
        <v>11</v>
      </c>
      <c r="P5" s="79" t="s">
        <v>22</v>
      </c>
      <c r="Q5" s="79" t="s">
        <v>12</v>
      </c>
      <c r="R5" s="135" t="s">
        <v>23</v>
      </c>
      <c r="S5" s="190"/>
    </row>
    <row r="6" spans="1:19" ht="48" customHeight="1">
      <c r="A6" s="45" t="s">
        <v>66</v>
      </c>
      <c r="B6" s="71" t="s">
        <v>36</v>
      </c>
      <c r="C6" s="74" t="s">
        <v>67</v>
      </c>
      <c r="D6" s="67" t="s">
        <v>68</v>
      </c>
      <c r="E6" s="66" t="s">
        <v>49</v>
      </c>
      <c r="F6" s="66" t="s">
        <v>49</v>
      </c>
      <c r="G6" s="66" t="s">
        <v>69</v>
      </c>
      <c r="H6" s="77" t="s">
        <v>70</v>
      </c>
      <c r="I6" s="45">
        <v>4</v>
      </c>
      <c r="J6" s="78">
        <v>17280</v>
      </c>
      <c r="K6" s="51">
        <v>0</v>
      </c>
      <c r="L6" s="51">
        <v>0</v>
      </c>
      <c r="M6" s="75">
        <f>J6+K6+L6</f>
        <v>17280</v>
      </c>
      <c r="N6" s="22" t="s">
        <v>49</v>
      </c>
      <c r="O6" s="22" t="s">
        <v>49</v>
      </c>
      <c r="P6" s="79" t="s">
        <v>180</v>
      </c>
      <c r="Q6" s="22" t="s">
        <v>180</v>
      </c>
      <c r="R6" s="130" t="s">
        <v>49</v>
      </c>
      <c r="S6" s="50" t="s">
        <v>187</v>
      </c>
    </row>
    <row r="7" spans="1:19" ht="31.75" customHeight="1">
      <c r="A7" s="45" t="s">
        <v>66</v>
      </c>
      <c r="B7" s="71" t="s">
        <v>36</v>
      </c>
      <c r="C7" s="74" t="s">
        <v>72</v>
      </c>
      <c r="D7" s="67" t="s">
        <v>68</v>
      </c>
      <c r="E7" s="66" t="s">
        <v>49</v>
      </c>
      <c r="F7" s="66" t="s">
        <v>49</v>
      </c>
      <c r="G7" s="66" t="s">
        <v>69</v>
      </c>
      <c r="H7" s="77">
        <v>1000</v>
      </c>
      <c r="I7" s="45">
        <v>1</v>
      </c>
      <c r="J7" s="78">
        <v>1000</v>
      </c>
      <c r="K7" s="51"/>
      <c r="L7" s="51"/>
      <c r="M7" s="75">
        <v>1000</v>
      </c>
      <c r="N7" s="22" t="s">
        <v>180</v>
      </c>
      <c r="O7" s="22" t="s">
        <v>49</v>
      </c>
      <c r="P7" s="79" t="s">
        <v>180</v>
      </c>
      <c r="Q7" s="22" t="s">
        <v>180</v>
      </c>
      <c r="R7" s="130" t="s">
        <v>49</v>
      </c>
      <c r="S7" s="50"/>
    </row>
    <row r="8" spans="1:19" ht="31.75" customHeight="1">
      <c r="A8" s="45" t="s">
        <v>66</v>
      </c>
      <c r="B8" s="71" t="s">
        <v>36</v>
      </c>
      <c r="C8" s="74" t="s">
        <v>74</v>
      </c>
      <c r="D8" s="67"/>
      <c r="E8" s="66"/>
      <c r="F8" s="66"/>
      <c r="G8" s="66"/>
      <c r="H8" s="77"/>
      <c r="I8" s="45">
        <v>1</v>
      </c>
      <c r="J8" s="78">
        <v>300</v>
      </c>
      <c r="K8" s="51"/>
      <c r="L8" s="51"/>
      <c r="M8" s="75">
        <v>300</v>
      </c>
      <c r="N8" s="22" t="s">
        <v>180</v>
      </c>
      <c r="O8" s="22" t="s">
        <v>49</v>
      </c>
      <c r="P8" s="79" t="s">
        <v>180</v>
      </c>
      <c r="Q8" s="22" t="s">
        <v>49</v>
      </c>
      <c r="R8" s="130" t="s">
        <v>49</v>
      </c>
      <c r="S8" s="119"/>
    </row>
    <row r="9" spans="1:19" ht="31.75" customHeight="1">
      <c r="A9" s="45" t="s">
        <v>41</v>
      </c>
      <c r="B9" s="71" t="s">
        <v>36</v>
      </c>
      <c r="C9" s="74" t="s">
        <v>30</v>
      </c>
      <c r="D9" s="67" t="s">
        <v>45</v>
      </c>
      <c r="E9" s="66" t="s">
        <v>33</v>
      </c>
      <c r="F9" s="66" t="s">
        <v>34</v>
      </c>
      <c r="G9" s="66">
        <v>30</v>
      </c>
      <c r="H9" s="51">
        <v>79000</v>
      </c>
      <c r="I9" s="45">
        <v>1</v>
      </c>
      <c r="J9" s="51">
        <f t="shared" ref="J9:J16" si="0">H9*I9</f>
        <v>79000</v>
      </c>
      <c r="K9" s="51">
        <f t="shared" ref="K9:K16" si="1">J9*0.09</f>
        <v>7110</v>
      </c>
      <c r="L9" s="51">
        <v>0</v>
      </c>
      <c r="M9" s="75">
        <f t="shared" ref="M9:M34" si="2">J9+K9+L9</f>
        <v>86110</v>
      </c>
      <c r="N9" s="22" t="s">
        <v>49</v>
      </c>
      <c r="O9" s="22" t="s">
        <v>49</v>
      </c>
      <c r="P9" s="22" t="s">
        <v>180</v>
      </c>
      <c r="Q9" s="22" t="s">
        <v>49</v>
      </c>
      <c r="R9" s="130" t="s">
        <v>49</v>
      </c>
      <c r="S9" s="50" t="s">
        <v>186</v>
      </c>
    </row>
    <row r="10" spans="1:19" ht="31.75" customHeight="1">
      <c r="A10" s="45" t="s">
        <v>41</v>
      </c>
      <c r="B10" s="71" t="s">
        <v>36</v>
      </c>
      <c r="C10" s="74" t="s">
        <v>31</v>
      </c>
      <c r="D10" s="67" t="s">
        <v>32</v>
      </c>
      <c r="E10" s="66" t="s">
        <v>33</v>
      </c>
      <c r="F10" s="66" t="s">
        <v>34</v>
      </c>
      <c r="G10" s="66">
        <v>20</v>
      </c>
      <c r="H10" s="51">
        <v>29360</v>
      </c>
      <c r="I10" s="45">
        <v>3</v>
      </c>
      <c r="J10" s="51">
        <f t="shared" si="0"/>
        <v>88080</v>
      </c>
      <c r="K10" s="51">
        <f t="shared" si="1"/>
        <v>7927.2</v>
      </c>
      <c r="L10" s="51">
        <v>0</v>
      </c>
      <c r="M10" s="75">
        <f t="shared" si="2"/>
        <v>96007.2</v>
      </c>
      <c r="N10" s="22" t="s">
        <v>49</v>
      </c>
      <c r="O10" s="22" t="s">
        <v>180</v>
      </c>
      <c r="P10" s="22" t="s">
        <v>180</v>
      </c>
      <c r="Q10" s="22" t="s">
        <v>180</v>
      </c>
      <c r="R10" s="130" t="s">
        <v>49</v>
      </c>
      <c r="S10" s="50"/>
    </row>
    <row r="11" spans="1:19" ht="31.75" customHeight="1">
      <c r="A11" s="45" t="s">
        <v>41</v>
      </c>
      <c r="B11" s="71" t="s">
        <v>36</v>
      </c>
      <c r="C11" s="74" t="s">
        <v>44</v>
      </c>
      <c r="D11" s="67" t="s">
        <v>45</v>
      </c>
      <c r="E11" s="66" t="s">
        <v>33</v>
      </c>
      <c r="F11" s="66" t="s">
        <v>35</v>
      </c>
      <c r="G11" s="66">
        <v>20</v>
      </c>
      <c r="H11" s="51">
        <v>33483</v>
      </c>
      <c r="I11" s="45">
        <v>1</v>
      </c>
      <c r="J11" s="51">
        <f t="shared" si="0"/>
        <v>33483</v>
      </c>
      <c r="K11" s="51">
        <f t="shared" si="1"/>
        <v>3013.47</v>
      </c>
      <c r="L11" s="51">
        <v>0</v>
      </c>
      <c r="M11" s="75">
        <f t="shared" si="2"/>
        <v>36496.47</v>
      </c>
      <c r="N11" s="22" t="s">
        <v>49</v>
      </c>
      <c r="O11" s="22" t="s">
        <v>180</v>
      </c>
      <c r="P11" s="22" t="s">
        <v>180</v>
      </c>
      <c r="Q11" s="22" t="s">
        <v>180</v>
      </c>
      <c r="R11" s="130" t="s">
        <v>49</v>
      </c>
      <c r="S11" s="50"/>
    </row>
    <row r="12" spans="1:19" ht="31.75" customHeight="1">
      <c r="A12" s="45" t="s">
        <v>41</v>
      </c>
      <c r="B12" s="71" t="s">
        <v>36</v>
      </c>
      <c r="C12" s="74" t="s">
        <v>38</v>
      </c>
      <c r="D12" s="67" t="s">
        <v>32</v>
      </c>
      <c r="E12" s="66" t="s">
        <v>33</v>
      </c>
      <c r="F12" s="66" t="s">
        <v>34</v>
      </c>
      <c r="G12" s="66">
        <v>20</v>
      </c>
      <c r="H12" s="51">
        <v>8000</v>
      </c>
      <c r="I12" s="45">
        <v>1</v>
      </c>
      <c r="J12" s="51">
        <f t="shared" si="0"/>
        <v>8000</v>
      </c>
      <c r="K12" s="51">
        <f t="shared" si="1"/>
        <v>720</v>
      </c>
      <c r="L12" s="51">
        <v>240</v>
      </c>
      <c r="M12" s="75">
        <f t="shared" si="2"/>
        <v>8960</v>
      </c>
      <c r="N12" s="22" t="s">
        <v>49</v>
      </c>
      <c r="O12" s="22" t="s">
        <v>180</v>
      </c>
      <c r="P12" s="22" t="s">
        <v>180</v>
      </c>
      <c r="Q12" s="22" t="s">
        <v>180</v>
      </c>
      <c r="R12" s="130" t="s">
        <v>49</v>
      </c>
      <c r="S12" s="50"/>
    </row>
    <row r="13" spans="1:19" ht="31.75" customHeight="1">
      <c r="A13" s="45" t="s">
        <v>41</v>
      </c>
      <c r="B13" s="71" t="s">
        <v>36</v>
      </c>
      <c r="C13" s="74" t="s">
        <v>39</v>
      </c>
      <c r="D13" s="67" t="s">
        <v>32</v>
      </c>
      <c r="E13" s="66" t="s">
        <v>33</v>
      </c>
      <c r="F13" s="66" t="s">
        <v>35</v>
      </c>
      <c r="G13" s="66">
        <v>10</v>
      </c>
      <c r="H13" s="51">
        <v>1700</v>
      </c>
      <c r="I13" s="45">
        <v>1</v>
      </c>
      <c r="J13" s="51">
        <f t="shared" si="0"/>
        <v>1700</v>
      </c>
      <c r="K13" s="51">
        <f t="shared" si="1"/>
        <v>153</v>
      </c>
      <c r="L13" s="51">
        <v>50</v>
      </c>
      <c r="M13" s="75">
        <f t="shared" si="2"/>
        <v>1903</v>
      </c>
      <c r="N13" s="22" t="s">
        <v>49</v>
      </c>
      <c r="O13" s="22" t="s">
        <v>180</v>
      </c>
      <c r="P13" s="22" t="s">
        <v>180</v>
      </c>
      <c r="Q13" s="22" t="s">
        <v>180</v>
      </c>
      <c r="R13" s="130" t="s">
        <v>49</v>
      </c>
      <c r="S13" s="50" t="s">
        <v>158</v>
      </c>
    </row>
    <row r="14" spans="1:19" ht="31.75" customHeight="1">
      <c r="A14" s="45" t="s">
        <v>41</v>
      </c>
      <c r="B14" s="71" t="s">
        <v>36</v>
      </c>
      <c r="C14" s="50" t="s">
        <v>40</v>
      </c>
      <c r="D14" s="67" t="s">
        <v>32</v>
      </c>
      <c r="E14" s="66" t="s">
        <v>33</v>
      </c>
      <c r="F14" s="66" t="s">
        <v>34</v>
      </c>
      <c r="G14" s="45">
        <v>20</v>
      </c>
      <c r="H14" s="51">
        <v>5500</v>
      </c>
      <c r="I14" s="66">
        <v>1</v>
      </c>
      <c r="J14" s="51">
        <f t="shared" si="0"/>
        <v>5500</v>
      </c>
      <c r="K14" s="51">
        <f t="shared" si="1"/>
        <v>495</v>
      </c>
      <c r="L14" s="51">
        <v>200</v>
      </c>
      <c r="M14" s="75">
        <f t="shared" si="2"/>
        <v>6195</v>
      </c>
      <c r="N14" s="22" t="s">
        <v>49</v>
      </c>
      <c r="O14" s="22" t="s">
        <v>180</v>
      </c>
      <c r="P14" s="22" t="s">
        <v>180</v>
      </c>
      <c r="Q14" s="22" t="s">
        <v>180</v>
      </c>
      <c r="R14" s="130" t="s">
        <v>49</v>
      </c>
      <c r="S14" s="50"/>
    </row>
    <row r="15" spans="1:19" ht="31.75" customHeight="1">
      <c r="A15" s="45" t="s">
        <v>41</v>
      </c>
      <c r="B15" s="71" t="s">
        <v>36</v>
      </c>
      <c r="C15" s="50" t="s">
        <v>37</v>
      </c>
      <c r="D15" s="67" t="s">
        <v>32</v>
      </c>
      <c r="E15" s="66" t="s">
        <v>33</v>
      </c>
      <c r="F15" s="66" t="s">
        <v>35</v>
      </c>
      <c r="G15" s="45">
        <v>5</v>
      </c>
      <c r="H15" s="51">
        <v>20000</v>
      </c>
      <c r="I15" s="66">
        <v>1</v>
      </c>
      <c r="J15" s="51">
        <f t="shared" si="0"/>
        <v>20000</v>
      </c>
      <c r="K15" s="51">
        <f t="shared" si="1"/>
        <v>1800</v>
      </c>
      <c r="L15" s="51">
        <v>320</v>
      </c>
      <c r="M15" s="75">
        <f t="shared" si="2"/>
        <v>22120</v>
      </c>
      <c r="N15" s="22" t="s">
        <v>49</v>
      </c>
      <c r="O15" s="22" t="s">
        <v>180</v>
      </c>
      <c r="P15" s="22" t="s">
        <v>180</v>
      </c>
      <c r="Q15" s="22" t="s">
        <v>180</v>
      </c>
      <c r="R15" s="130" t="s">
        <v>49</v>
      </c>
      <c r="S15" s="50"/>
    </row>
    <row r="16" spans="1:19" ht="31.75" customHeight="1">
      <c r="A16" s="45" t="s">
        <v>41</v>
      </c>
      <c r="B16" s="71" t="s">
        <v>36</v>
      </c>
      <c r="C16" s="50" t="s">
        <v>43</v>
      </c>
      <c r="D16" s="67" t="s">
        <v>32</v>
      </c>
      <c r="E16" s="66" t="s">
        <v>33</v>
      </c>
      <c r="F16" s="66" t="s">
        <v>35</v>
      </c>
      <c r="G16" s="45">
        <v>10</v>
      </c>
      <c r="H16" s="51">
        <v>8730</v>
      </c>
      <c r="I16" s="66">
        <v>1</v>
      </c>
      <c r="J16" s="51">
        <f t="shared" si="0"/>
        <v>8730</v>
      </c>
      <c r="K16" s="51">
        <f t="shared" si="1"/>
        <v>785.69999999999993</v>
      </c>
      <c r="L16" s="51">
        <v>140</v>
      </c>
      <c r="M16" s="75">
        <f t="shared" si="2"/>
        <v>9655.7000000000007</v>
      </c>
      <c r="N16" s="22" t="s">
        <v>49</v>
      </c>
      <c r="O16" s="22" t="s">
        <v>180</v>
      </c>
      <c r="P16" s="22" t="s">
        <v>180</v>
      </c>
      <c r="Q16" s="22" t="s">
        <v>180</v>
      </c>
      <c r="R16" s="130" t="s">
        <v>49</v>
      </c>
      <c r="S16" s="50"/>
    </row>
    <row r="17" spans="1:19" ht="31.75" customHeight="1">
      <c r="A17" s="45" t="s">
        <v>41</v>
      </c>
      <c r="B17" s="71" t="s">
        <v>36</v>
      </c>
      <c r="C17" s="50" t="s">
        <v>53</v>
      </c>
      <c r="D17" s="67" t="s">
        <v>57</v>
      </c>
      <c r="E17" s="66" t="s">
        <v>33</v>
      </c>
      <c r="F17" s="66" t="s">
        <v>49</v>
      </c>
      <c r="G17" s="45">
        <v>1</v>
      </c>
      <c r="H17" s="51">
        <v>1000</v>
      </c>
      <c r="I17" s="66">
        <v>1</v>
      </c>
      <c r="J17" s="51">
        <v>1000</v>
      </c>
      <c r="K17" s="51">
        <v>0</v>
      </c>
      <c r="L17" s="51"/>
      <c r="M17" s="75">
        <f t="shared" si="2"/>
        <v>1000</v>
      </c>
      <c r="N17" s="49" t="s">
        <v>180</v>
      </c>
      <c r="O17" s="49" t="s">
        <v>49</v>
      </c>
      <c r="P17" s="49" t="s">
        <v>180</v>
      </c>
      <c r="Q17" s="49" t="s">
        <v>180</v>
      </c>
      <c r="R17" s="130" t="s">
        <v>49</v>
      </c>
      <c r="S17" s="50"/>
    </row>
    <row r="18" spans="1:19" ht="31.75" customHeight="1">
      <c r="A18" s="45" t="s">
        <v>41</v>
      </c>
      <c r="B18" s="71" t="s">
        <v>36</v>
      </c>
      <c r="C18" s="50" t="s">
        <v>54</v>
      </c>
      <c r="D18" s="67" t="s">
        <v>57</v>
      </c>
      <c r="E18" s="66" t="s">
        <v>33</v>
      </c>
      <c r="F18" s="66" t="s">
        <v>49</v>
      </c>
      <c r="G18" s="45">
        <v>1</v>
      </c>
      <c r="H18" s="51">
        <v>1300</v>
      </c>
      <c r="I18" s="66">
        <v>1</v>
      </c>
      <c r="J18" s="51">
        <v>1300</v>
      </c>
      <c r="K18" s="51">
        <v>0</v>
      </c>
      <c r="L18" s="51"/>
      <c r="M18" s="75">
        <f t="shared" si="2"/>
        <v>1300</v>
      </c>
      <c r="N18" s="49" t="s">
        <v>180</v>
      </c>
      <c r="O18" s="49" t="s">
        <v>49</v>
      </c>
      <c r="P18" s="49" t="s">
        <v>180</v>
      </c>
      <c r="Q18" s="49" t="s">
        <v>180</v>
      </c>
      <c r="R18" s="130" t="s">
        <v>49</v>
      </c>
      <c r="S18" s="50"/>
    </row>
    <row r="19" spans="1:19" ht="31.75" customHeight="1">
      <c r="A19" s="45" t="s">
        <v>41</v>
      </c>
      <c r="B19" s="71" t="s">
        <v>36</v>
      </c>
      <c r="C19" s="50" t="s">
        <v>55</v>
      </c>
      <c r="D19" s="67" t="s">
        <v>57</v>
      </c>
      <c r="E19" s="66" t="s">
        <v>33</v>
      </c>
      <c r="F19" s="66" t="s">
        <v>49</v>
      </c>
      <c r="G19" s="45">
        <v>1</v>
      </c>
      <c r="H19" s="51">
        <v>1600</v>
      </c>
      <c r="I19" s="66">
        <v>1</v>
      </c>
      <c r="J19" s="51">
        <v>1600</v>
      </c>
      <c r="K19" s="51">
        <v>0</v>
      </c>
      <c r="L19" s="51"/>
      <c r="M19" s="75">
        <f t="shared" si="2"/>
        <v>1600</v>
      </c>
      <c r="N19" s="49" t="s">
        <v>180</v>
      </c>
      <c r="O19" s="49" t="s">
        <v>49</v>
      </c>
      <c r="P19" s="49" t="s">
        <v>180</v>
      </c>
      <c r="Q19" s="49" t="s">
        <v>180</v>
      </c>
      <c r="R19" s="130" t="s">
        <v>49</v>
      </c>
      <c r="S19" s="50"/>
    </row>
    <row r="20" spans="1:19" ht="31.75" customHeight="1">
      <c r="A20" s="45" t="s">
        <v>41</v>
      </c>
      <c r="B20" s="71" t="s">
        <v>36</v>
      </c>
      <c r="C20" s="50" t="s">
        <v>56</v>
      </c>
      <c r="D20" s="67" t="s">
        <v>57</v>
      </c>
      <c r="E20" s="66" t="s">
        <v>33</v>
      </c>
      <c r="F20" s="66" t="s">
        <v>49</v>
      </c>
      <c r="G20" s="45">
        <v>1</v>
      </c>
      <c r="H20" s="51">
        <v>1000</v>
      </c>
      <c r="I20" s="66">
        <v>1</v>
      </c>
      <c r="J20" s="51">
        <v>1000</v>
      </c>
      <c r="K20" s="51">
        <v>0</v>
      </c>
      <c r="L20" s="51"/>
      <c r="M20" s="75">
        <f t="shared" si="2"/>
        <v>1000</v>
      </c>
      <c r="N20" s="49" t="s">
        <v>180</v>
      </c>
      <c r="O20" s="49" t="s">
        <v>49</v>
      </c>
      <c r="P20" s="49" t="s">
        <v>180</v>
      </c>
      <c r="Q20" s="49" t="s">
        <v>180</v>
      </c>
      <c r="R20" s="130" t="s">
        <v>49</v>
      </c>
      <c r="S20" s="50"/>
    </row>
    <row r="21" spans="1:19" ht="31.75" customHeight="1">
      <c r="A21" s="45" t="s">
        <v>41</v>
      </c>
      <c r="B21" s="71" t="s">
        <v>36</v>
      </c>
      <c r="C21" s="50" t="s">
        <v>52</v>
      </c>
      <c r="D21" s="67" t="s">
        <v>57</v>
      </c>
      <c r="E21" s="66" t="s">
        <v>33</v>
      </c>
      <c r="F21" s="66" t="s">
        <v>49</v>
      </c>
      <c r="G21" s="45">
        <v>1</v>
      </c>
      <c r="H21" s="51">
        <v>540</v>
      </c>
      <c r="I21" s="66">
        <v>1</v>
      </c>
      <c r="J21" s="51">
        <v>545</v>
      </c>
      <c r="K21" s="51">
        <v>0</v>
      </c>
      <c r="L21" s="51"/>
      <c r="M21" s="75">
        <f t="shared" si="2"/>
        <v>545</v>
      </c>
      <c r="N21" s="49" t="s">
        <v>180</v>
      </c>
      <c r="O21" s="49" t="s">
        <v>49</v>
      </c>
      <c r="P21" s="49" t="s">
        <v>180</v>
      </c>
      <c r="Q21" s="49" t="s">
        <v>180</v>
      </c>
      <c r="R21" s="130" t="s">
        <v>49</v>
      </c>
      <c r="S21" s="50"/>
    </row>
    <row r="22" spans="1:19" ht="31.75" customHeight="1">
      <c r="A22" s="45" t="s">
        <v>41</v>
      </c>
      <c r="B22" s="71" t="s">
        <v>36</v>
      </c>
      <c r="C22" s="50" t="s">
        <v>59</v>
      </c>
      <c r="D22" s="67" t="s">
        <v>32</v>
      </c>
      <c r="E22" s="66" t="s">
        <v>33</v>
      </c>
      <c r="F22" s="66" t="s">
        <v>34</v>
      </c>
      <c r="G22" s="45">
        <v>1</v>
      </c>
      <c r="H22" s="51">
        <v>6000</v>
      </c>
      <c r="I22" s="66">
        <v>1</v>
      </c>
      <c r="J22" s="51">
        <f t="shared" ref="J22:J28" si="3">H22*I22</f>
        <v>6000</v>
      </c>
      <c r="K22" s="51">
        <f>J22*0.09</f>
        <v>540</v>
      </c>
      <c r="L22" s="51">
        <v>200</v>
      </c>
      <c r="M22" s="75">
        <f t="shared" si="2"/>
        <v>6740</v>
      </c>
      <c r="N22" s="49" t="s">
        <v>180</v>
      </c>
      <c r="O22" s="49" t="s">
        <v>49</v>
      </c>
      <c r="P22" s="49" t="s">
        <v>49</v>
      </c>
      <c r="Q22" s="49" t="s">
        <v>49</v>
      </c>
      <c r="R22" s="130" t="s">
        <v>49</v>
      </c>
      <c r="S22" s="50"/>
    </row>
    <row r="23" spans="1:19" ht="31.75" customHeight="1">
      <c r="A23" s="45" t="s">
        <v>41</v>
      </c>
      <c r="B23" s="71" t="s">
        <v>36</v>
      </c>
      <c r="C23" s="50" t="s">
        <v>60</v>
      </c>
      <c r="D23" s="67" t="s">
        <v>32</v>
      </c>
      <c r="E23" s="66" t="s">
        <v>33</v>
      </c>
      <c r="F23" s="66" t="s">
        <v>49</v>
      </c>
      <c r="G23" s="45">
        <v>5</v>
      </c>
      <c r="H23" s="51">
        <v>2500</v>
      </c>
      <c r="I23" s="66">
        <v>4</v>
      </c>
      <c r="J23" s="51">
        <f t="shared" si="3"/>
        <v>10000</v>
      </c>
      <c r="K23" s="51">
        <f>J23*0.09</f>
        <v>900</v>
      </c>
      <c r="L23" s="51">
        <v>0</v>
      </c>
      <c r="M23" s="75">
        <f t="shared" si="2"/>
        <v>10900</v>
      </c>
      <c r="N23" s="49" t="s">
        <v>49</v>
      </c>
      <c r="O23" s="49" t="s">
        <v>180</v>
      </c>
      <c r="P23" s="49" t="s">
        <v>180</v>
      </c>
      <c r="Q23" s="49" t="s">
        <v>180</v>
      </c>
      <c r="R23" s="130" t="s">
        <v>49</v>
      </c>
      <c r="S23" s="50"/>
    </row>
    <row r="24" spans="1:19" ht="31.75" customHeight="1">
      <c r="A24" s="45" t="s">
        <v>41</v>
      </c>
      <c r="B24" s="71" t="s">
        <v>36</v>
      </c>
      <c r="C24" s="50" t="s">
        <v>61</v>
      </c>
      <c r="D24" s="67" t="s">
        <v>32</v>
      </c>
      <c r="E24" s="66" t="s">
        <v>33</v>
      </c>
      <c r="F24" s="66" t="s">
        <v>49</v>
      </c>
      <c r="G24" s="45">
        <v>5</v>
      </c>
      <c r="H24" s="51">
        <v>2700</v>
      </c>
      <c r="I24" s="66">
        <v>2</v>
      </c>
      <c r="J24" s="51">
        <f t="shared" si="3"/>
        <v>5400</v>
      </c>
      <c r="K24" s="51">
        <f>J24*0.09</f>
        <v>486</v>
      </c>
      <c r="L24" s="51">
        <v>0</v>
      </c>
      <c r="M24" s="75">
        <f t="shared" si="2"/>
        <v>5886</v>
      </c>
      <c r="N24" s="49" t="s">
        <v>49</v>
      </c>
      <c r="O24" s="49" t="s">
        <v>180</v>
      </c>
      <c r="P24" s="49" t="s">
        <v>180</v>
      </c>
      <c r="Q24" s="49" t="s">
        <v>180</v>
      </c>
      <c r="R24" s="130" t="s">
        <v>49</v>
      </c>
      <c r="S24" s="50"/>
    </row>
    <row r="25" spans="1:19" ht="31.75" customHeight="1">
      <c r="A25" s="45" t="s">
        <v>41</v>
      </c>
      <c r="B25" s="71" t="s">
        <v>36</v>
      </c>
      <c r="C25" s="50" t="s">
        <v>62</v>
      </c>
      <c r="D25" s="67" t="s">
        <v>32</v>
      </c>
      <c r="E25" s="66" t="s">
        <v>33</v>
      </c>
      <c r="F25" s="66" t="s">
        <v>49</v>
      </c>
      <c r="G25" s="45">
        <v>5</v>
      </c>
      <c r="H25" s="51">
        <v>8000</v>
      </c>
      <c r="I25" s="66">
        <v>4</v>
      </c>
      <c r="J25" s="51">
        <f t="shared" si="3"/>
        <v>32000</v>
      </c>
      <c r="K25" s="51">
        <f>J25*0.09</f>
        <v>2880</v>
      </c>
      <c r="L25" s="51">
        <v>0</v>
      </c>
      <c r="M25" s="75">
        <f t="shared" si="2"/>
        <v>34880</v>
      </c>
      <c r="N25" s="49" t="s">
        <v>49</v>
      </c>
      <c r="O25" s="49" t="s">
        <v>180</v>
      </c>
      <c r="P25" s="49" t="s">
        <v>180</v>
      </c>
      <c r="Q25" s="49" t="s">
        <v>180</v>
      </c>
      <c r="R25" s="130" t="s">
        <v>49</v>
      </c>
      <c r="S25" s="50"/>
    </row>
    <row r="26" spans="1:19" ht="31.75" customHeight="1">
      <c r="A26" s="45" t="s">
        <v>41</v>
      </c>
      <c r="B26" s="71" t="s">
        <v>36</v>
      </c>
      <c r="C26" s="50" t="s">
        <v>63</v>
      </c>
      <c r="D26" s="67" t="s">
        <v>32</v>
      </c>
      <c r="E26" s="66" t="s">
        <v>33</v>
      </c>
      <c r="F26" s="66" t="s">
        <v>49</v>
      </c>
      <c r="G26" s="45">
        <v>4</v>
      </c>
      <c r="H26" s="51">
        <v>500</v>
      </c>
      <c r="I26" s="66">
        <v>4</v>
      </c>
      <c r="J26" s="51">
        <f t="shared" si="3"/>
        <v>2000</v>
      </c>
      <c r="K26" s="51">
        <f>J26*0.09</f>
        <v>180</v>
      </c>
      <c r="L26" s="51">
        <v>0</v>
      </c>
      <c r="M26" s="75">
        <f t="shared" si="2"/>
        <v>2180</v>
      </c>
      <c r="N26" s="49" t="s">
        <v>180</v>
      </c>
      <c r="O26" s="49" t="s">
        <v>49</v>
      </c>
      <c r="P26" s="49" t="s">
        <v>180</v>
      </c>
      <c r="Q26" s="49" t="s">
        <v>49</v>
      </c>
      <c r="R26" s="130" t="s">
        <v>49</v>
      </c>
      <c r="S26" s="50"/>
    </row>
    <row r="27" spans="1:19" ht="31.75" customHeight="1">
      <c r="A27" s="45" t="s">
        <v>41</v>
      </c>
      <c r="B27" s="71" t="s">
        <v>36</v>
      </c>
      <c r="C27" s="50" t="s">
        <v>64</v>
      </c>
      <c r="D27" s="67" t="s">
        <v>57</v>
      </c>
      <c r="E27" s="66" t="s">
        <v>33</v>
      </c>
      <c r="F27" s="66" t="s">
        <v>49</v>
      </c>
      <c r="G27" s="45">
        <v>5</v>
      </c>
      <c r="H27" s="51">
        <v>6000</v>
      </c>
      <c r="I27" s="66">
        <v>2</v>
      </c>
      <c r="J27" s="51">
        <f t="shared" si="3"/>
        <v>12000</v>
      </c>
      <c r="K27" s="51">
        <v>0</v>
      </c>
      <c r="L27" s="51">
        <v>0</v>
      </c>
      <c r="M27" s="75">
        <f t="shared" si="2"/>
        <v>12000</v>
      </c>
      <c r="N27" s="49" t="s">
        <v>49</v>
      </c>
      <c r="O27" s="49" t="s">
        <v>49</v>
      </c>
      <c r="P27" s="49" t="s">
        <v>180</v>
      </c>
      <c r="Q27" s="49" t="s">
        <v>180</v>
      </c>
      <c r="R27" s="130" t="s">
        <v>49</v>
      </c>
      <c r="S27" s="50"/>
    </row>
    <row r="28" spans="1:19" ht="31.75" customHeight="1">
      <c r="A28" s="45" t="s">
        <v>41</v>
      </c>
      <c r="B28" s="71" t="s">
        <v>36</v>
      </c>
      <c r="C28" s="50" t="s">
        <v>65</v>
      </c>
      <c r="D28" s="67" t="s">
        <v>57</v>
      </c>
      <c r="E28" s="66" t="s">
        <v>33</v>
      </c>
      <c r="F28" s="66" t="s">
        <v>35</v>
      </c>
      <c r="G28" s="45">
        <v>1</v>
      </c>
      <c r="H28" s="51">
        <v>3000</v>
      </c>
      <c r="I28" s="66">
        <v>3</v>
      </c>
      <c r="J28" s="51">
        <f t="shared" si="3"/>
        <v>9000</v>
      </c>
      <c r="K28" s="51">
        <v>0</v>
      </c>
      <c r="L28" s="51">
        <v>0</v>
      </c>
      <c r="M28" s="75">
        <f t="shared" si="2"/>
        <v>9000</v>
      </c>
      <c r="N28" s="49" t="s">
        <v>49</v>
      </c>
      <c r="O28" s="49" t="s">
        <v>49</v>
      </c>
      <c r="P28" s="49" t="s">
        <v>180</v>
      </c>
      <c r="Q28" s="49" t="s">
        <v>180</v>
      </c>
      <c r="R28" s="130" t="s">
        <v>49</v>
      </c>
      <c r="S28" s="119" t="s">
        <v>192</v>
      </c>
    </row>
    <row r="29" spans="1:19" ht="37" customHeight="1">
      <c r="A29" s="45" t="s">
        <v>75</v>
      </c>
      <c r="B29" s="71" t="s">
        <v>36</v>
      </c>
      <c r="C29" s="74" t="s">
        <v>76</v>
      </c>
      <c r="D29" s="67" t="s">
        <v>68</v>
      </c>
      <c r="E29" s="66" t="s">
        <v>49</v>
      </c>
      <c r="F29" s="66" t="s">
        <v>49</v>
      </c>
      <c r="G29" s="66" t="s">
        <v>77</v>
      </c>
      <c r="H29" s="77" t="s">
        <v>78</v>
      </c>
      <c r="I29" s="45">
        <v>4</v>
      </c>
      <c r="J29" s="78">
        <v>10000</v>
      </c>
      <c r="K29" s="51"/>
      <c r="L29" s="51"/>
      <c r="M29" s="75">
        <f t="shared" si="2"/>
        <v>10000</v>
      </c>
      <c r="N29" s="22" t="s">
        <v>49</v>
      </c>
      <c r="O29" s="22" t="s">
        <v>49</v>
      </c>
      <c r="P29" s="22" t="s">
        <v>180</v>
      </c>
      <c r="Q29" s="22" t="s">
        <v>180</v>
      </c>
      <c r="R29" s="130" t="s">
        <v>49</v>
      </c>
      <c r="S29" s="50"/>
    </row>
    <row r="30" spans="1:19" ht="49" customHeight="1">
      <c r="A30" s="45" t="s">
        <v>75</v>
      </c>
      <c r="B30" s="71" t="s">
        <v>36</v>
      </c>
      <c r="C30" s="74" t="s">
        <v>80</v>
      </c>
      <c r="D30" s="67" t="s">
        <v>68</v>
      </c>
      <c r="E30" s="66" t="s">
        <v>49</v>
      </c>
      <c r="F30" s="66" t="s">
        <v>49</v>
      </c>
      <c r="G30" s="66" t="s">
        <v>77</v>
      </c>
      <c r="H30" s="77" t="s">
        <v>81</v>
      </c>
      <c r="I30" s="45">
        <v>3</v>
      </c>
      <c r="J30" s="78">
        <f>I30*10560</f>
        <v>31680</v>
      </c>
      <c r="K30" s="51"/>
      <c r="L30" s="51"/>
      <c r="M30" s="75">
        <f t="shared" si="2"/>
        <v>31680</v>
      </c>
      <c r="N30" s="22" t="s">
        <v>49</v>
      </c>
      <c r="O30" s="22" t="s">
        <v>49</v>
      </c>
      <c r="P30" s="22" t="s">
        <v>180</v>
      </c>
      <c r="Q30" s="22" t="s">
        <v>180</v>
      </c>
      <c r="R30" s="130" t="s">
        <v>49</v>
      </c>
      <c r="S30" s="50" t="s">
        <v>187</v>
      </c>
    </row>
    <row r="31" spans="1:19" ht="42" customHeight="1">
      <c r="A31" s="45" t="s">
        <v>75</v>
      </c>
      <c r="B31" s="71" t="s">
        <v>36</v>
      </c>
      <c r="C31" s="74" t="s">
        <v>82</v>
      </c>
      <c r="D31" s="67" t="s">
        <v>68</v>
      </c>
      <c r="E31" s="66" t="s">
        <v>49</v>
      </c>
      <c r="F31" s="66" t="s">
        <v>49</v>
      </c>
      <c r="G31" s="66" t="s">
        <v>77</v>
      </c>
      <c r="H31" s="77" t="s">
        <v>83</v>
      </c>
      <c r="I31" s="45">
        <v>3</v>
      </c>
      <c r="J31" s="78">
        <v>4500</v>
      </c>
      <c r="K31" s="51"/>
      <c r="L31" s="51"/>
      <c r="M31" s="75">
        <f t="shared" si="2"/>
        <v>4500</v>
      </c>
      <c r="N31" s="22" t="s">
        <v>49</v>
      </c>
      <c r="O31" s="22" t="s">
        <v>49</v>
      </c>
      <c r="P31" s="22" t="s">
        <v>180</v>
      </c>
      <c r="Q31" s="22" t="s">
        <v>49</v>
      </c>
      <c r="R31" s="130" t="s">
        <v>49</v>
      </c>
      <c r="S31" s="50" t="s">
        <v>71</v>
      </c>
    </row>
    <row r="32" spans="1:19" ht="63" customHeight="1">
      <c r="A32" s="45" t="s">
        <v>75</v>
      </c>
      <c r="B32" s="71" t="s">
        <v>36</v>
      </c>
      <c r="C32" s="74" t="s">
        <v>84</v>
      </c>
      <c r="D32" s="67" t="s">
        <v>68</v>
      </c>
      <c r="E32" s="66" t="s">
        <v>49</v>
      </c>
      <c r="F32" s="66" t="s">
        <v>49</v>
      </c>
      <c r="G32" s="66" t="s">
        <v>77</v>
      </c>
      <c r="H32" s="77" t="s">
        <v>85</v>
      </c>
      <c r="I32" s="45">
        <v>3</v>
      </c>
      <c r="J32" s="78">
        <v>31500</v>
      </c>
      <c r="K32" s="51"/>
      <c r="L32" s="51"/>
      <c r="M32" s="75">
        <f t="shared" si="2"/>
        <v>31500</v>
      </c>
      <c r="N32" s="22" t="s">
        <v>49</v>
      </c>
      <c r="O32" s="22" t="s">
        <v>49</v>
      </c>
      <c r="P32" s="22" t="s">
        <v>180</v>
      </c>
      <c r="Q32" s="22" t="s">
        <v>49</v>
      </c>
      <c r="R32" s="130" t="s">
        <v>49</v>
      </c>
      <c r="S32" s="50" t="s">
        <v>73</v>
      </c>
    </row>
    <row r="33" spans="1:19" ht="39" customHeight="1">
      <c r="A33" s="45" t="s">
        <v>75</v>
      </c>
      <c r="B33" s="71" t="s">
        <v>36</v>
      </c>
      <c r="C33" s="74" t="s">
        <v>86</v>
      </c>
      <c r="D33" s="67" t="s">
        <v>68</v>
      </c>
      <c r="E33" s="66" t="s">
        <v>49</v>
      </c>
      <c r="F33" s="66" t="s">
        <v>49</v>
      </c>
      <c r="G33" s="66" t="s">
        <v>77</v>
      </c>
      <c r="H33" s="77" t="s">
        <v>87</v>
      </c>
      <c r="I33" s="45">
        <v>3</v>
      </c>
      <c r="J33" s="78">
        <v>15000</v>
      </c>
      <c r="K33" s="51"/>
      <c r="L33" s="51"/>
      <c r="M33" s="75">
        <f t="shared" si="2"/>
        <v>15000</v>
      </c>
      <c r="N33" s="22" t="s">
        <v>49</v>
      </c>
      <c r="O33" s="22" t="s">
        <v>49</v>
      </c>
      <c r="P33" s="22" t="s">
        <v>180</v>
      </c>
      <c r="Q33" s="22" t="s">
        <v>180</v>
      </c>
      <c r="R33" s="130" t="s">
        <v>49</v>
      </c>
      <c r="S33" s="50"/>
    </row>
    <row r="34" spans="1:19" ht="54" customHeight="1">
      <c r="A34" s="45" t="s">
        <v>75</v>
      </c>
      <c r="B34" s="71" t="s">
        <v>36</v>
      </c>
      <c r="C34" s="74" t="s">
        <v>88</v>
      </c>
      <c r="D34" s="67" t="s">
        <v>68</v>
      </c>
      <c r="E34" s="66" t="s">
        <v>49</v>
      </c>
      <c r="F34" s="66" t="s">
        <v>49</v>
      </c>
      <c r="G34" s="66" t="s">
        <v>77</v>
      </c>
      <c r="H34" s="77" t="s">
        <v>89</v>
      </c>
      <c r="I34" s="66">
        <v>3</v>
      </c>
      <c r="J34" s="78">
        <v>15000</v>
      </c>
      <c r="K34" s="51"/>
      <c r="L34" s="51"/>
      <c r="M34" s="75">
        <f t="shared" si="2"/>
        <v>15000</v>
      </c>
      <c r="N34" s="49" t="s">
        <v>180</v>
      </c>
      <c r="O34" s="49" t="s">
        <v>49</v>
      </c>
      <c r="P34" s="49" t="s">
        <v>180</v>
      </c>
      <c r="Q34" s="49" t="s">
        <v>180</v>
      </c>
      <c r="R34" s="130" t="s">
        <v>49</v>
      </c>
      <c r="S34" s="50" t="s">
        <v>79</v>
      </c>
    </row>
    <row r="35" spans="1:19" ht="40" customHeight="1">
      <c r="A35" s="45" t="s">
        <v>75</v>
      </c>
      <c r="B35" s="71" t="s">
        <v>36</v>
      </c>
      <c r="C35" s="50" t="s">
        <v>90</v>
      </c>
      <c r="D35" s="67" t="s">
        <v>48</v>
      </c>
      <c r="E35" s="66" t="s">
        <v>49</v>
      </c>
      <c r="F35" s="66" t="s">
        <v>91</v>
      </c>
      <c r="G35" s="66">
        <v>3</v>
      </c>
      <c r="H35" s="80" t="s">
        <v>4</v>
      </c>
      <c r="I35" s="66">
        <v>1</v>
      </c>
      <c r="J35" s="78">
        <v>1299</v>
      </c>
      <c r="K35" s="51">
        <f>J35*0.09</f>
        <v>116.91</v>
      </c>
      <c r="L35" s="51"/>
      <c r="M35" s="75">
        <f>1299+167</f>
        <v>1466</v>
      </c>
      <c r="N35" s="49" t="s">
        <v>49</v>
      </c>
      <c r="O35" s="49" t="s">
        <v>49</v>
      </c>
      <c r="P35" s="49" t="s">
        <v>49</v>
      </c>
      <c r="Q35" s="49" t="s">
        <v>49</v>
      </c>
      <c r="R35" s="130" t="s">
        <v>180</v>
      </c>
      <c r="S35" s="137" t="s">
        <v>79</v>
      </c>
    </row>
    <row r="36" spans="1:19" ht="31.75" customHeight="1">
      <c r="A36" s="45" t="s">
        <v>75</v>
      </c>
      <c r="B36" s="71" t="s">
        <v>36</v>
      </c>
      <c r="C36" s="50" t="s">
        <v>92</v>
      </c>
      <c r="D36" s="67" t="s">
        <v>48</v>
      </c>
      <c r="E36" s="66" t="s">
        <v>49</v>
      </c>
      <c r="F36" s="66" t="s">
        <v>91</v>
      </c>
      <c r="G36" s="66">
        <v>3</v>
      </c>
      <c r="H36" s="77" t="s">
        <v>4</v>
      </c>
      <c r="I36" s="66">
        <v>1</v>
      </c>
      <c r="J36" s="78">
        <v>1299</v>
      </c>
      <c r="K36" s="51">
        <f>J36*0.09</f>
        <v>116.91</v>
      </c>
      <c r="L36" s="51"/>
      <c r="M36" s="75">
        <f>1299+167</f>
        <v>1466</v>
      </c>
      <c r="N36" s="49" t="s">
        <v>49</v>
      </c>
      <c r="O36" s="49" t="s">
        <v>49</v>
      </c>
      <c r="P36" s="49" t="s">
        <v>49</v>
      </c>
      <c r="Q36" s="49" t="s">
        <v>49</v>
      </c>
      <c r="R36" s="130" t="s">
        <v>180</v>
      </c>
      <c r="S36" s="137" t="s">
        <v>79</v>
      </c>
    </row>
    <row r="37" spans="1:19" ht="49" customHeight="1">
      <c r="A37" s="45" t="s">
        <v>75</v>
      </c>
      <c r="B37" s="71" t="s">
        <v>36</v>
      </c>
      <c r="C37" s="50" t="s">
        <v>93</v>
      </c>
      <c r="D37" s="67" t="s">
        <v>48</v>
      </c>
      <c r="E37" s="66" t="s">
        <v>49</v>
      </c>
      <c r="F37" s="66" t="s">
        <v>91</v>
      </c>
      <c r="G37" s="45">
        <v>3</v>
      </c>
      <c r="H37" s="77"/>
      <c r="I37" s="66">
        <v>1</v>
      </c>
      <c r="J37" s="51">
        <v>550</v>
      </c>
      <c r="K37" s="51">
        <f>J37*0.09</f>
        <v>49.5</v>
      </c>
      <c r="L37" s="51"/>
      <c r="M37" s="75">
        <f>J37+K37+L37</f>
        <v>599.5</v>
      </c>
      <c r="N37" s="49" t="s">
        <v>49</v>
      </c>
      <c r="O37" s="49" t="s">
        <v>49</v>
      </c>
      <c r="P37" s="49" t="s">
        <v>49</v>
      </c>
      <c r="Q37" s="49" t="s">
        <v>49</v>
      </c>
      <c r="R37" s="130" t="s">
        <v>180</v>
      </c>
      <c r="S37" s="119" t="s">
        <v>79</v>
      </c>
    </row>
    <row r="38" spans="1:19" ht="43" customHeight="1">
      <c r="A38" s="45" t="s">
        <v>75</v>
      </c>
      <c r="B38" s="71" t="s">
        <v>36</v>
      </c>
      <c r="C38" s="50" t="s">
        <v>94</v>
      </c>
      <c r="D38" s="67" t="s">
        <v>95</v>
      </c>
      <c r="E38" s="66" t="s">
        <v>42</v>
      </c>
      <c r="F38" s="66" t="s">
        <v>91</v>
      </c>
      <c r="G38" s="45"/>
      <c r="H38" s="77"/>
      <c r="I38" s="66">
        <v>1</v>
      </c>
      <c r="J38" s="51">
        <v>1000</v>
      </c>
      <c r="K38" s="51"/>
      <c r="L38" s="51"/>
      <c r="M38" s="75">
        <v>1000</v>
      </c>
      <c r="N38" s="49" t="s">
        <v>49</v>
      </c>
      <c r="O38" s="49" t="s">
        <v>49</v>
      </c>
      <c r="P38" s="49" t="s">
        <v>49</v>
      </c>
      <c r="Q38" s="49" t="s">
        <v>49</v>
      </c>
      <c r="R38" s="138" t="s">
        <v>180</v>
      </c>
      <c r="S38" s="119" t="s">
        <v>79</v>
      </c>
    </row>
    <row r="39" spans="1:19" ht="31.75" customHeight="1">
      <c r="A39" s="45" t="s">
        <v>130</v>
      </c>
      <c r="B39" s="71" t="s">
        <v>36</v>
      </c>
      <c r="C39" s="50" t="s">
        <v>131</v>
      </c>
      <c r="D39" s="67" t="s">
        <v>48</v>
      </c>
      <c r="E39" s="66" t="s">
        <v>33</v>
      </c>
      <c r="F39" s="66" t="s">
        <v>49</v>
      </c>
      <c r="G39" s="66">
        <v>15</v>
      </c>
      <c r="H39" s="62">
        <v>92900</v>
      </c>
      <c r="I39" s="45">
        <v>1</v>
      </c>
      <c r="J39" s="63">
        <f t="shared" ref="J39:J52" si="4">H39*I39</f>
        <v>92900</v>
      </c>
      <c r="K39" s="63">
        <f t="shared" ref="K39:K46" si="5">J39*0.09</f>
        <v>8361</v>
      </c>
      <c r="L39" s="63">
        <v>4500</v>
      </c>
      <c r="M39" s="64">
        <f t="shared" ref="M39:M53" si="6">SUM(J39:L39)</f>
        <v>105761</v>
      </c>
      <c r="N39" s="139" t="s">
        <v>49</v>
      </c>
      <c r="O39" s="140" t="s">
        <v>180</v>
      </c>
      <c r="P39" s="49" t="s">
        <v>180</v>
      </c>
      <c r="Q39" s="49" t="s">
        <v>180</v>
      </c>
      <c r="R39" s="138" t="s">
        <v>49</v>
      </c>
      <c r="S39" s="50" t="s">
        <v>79</v>
      </c>
    </row>
    <row r="40" spans="1:19" ht="31.75" customHeight="1">
      <c r="A40" s="45" t="s">
        <v>130</v>
      </c>
      <c r="B40" s="71" t="s">
        <v>36</v>
      </c>
      <c r="C40" s="50" t="s">
        <v>132</v>
      </c>
      <c r="D40" s="67" t="s">
        <v>48</v>
      </c>
      <c r="E40" s="66" t="s">
        <v>33</v>
      </c>
      <c r="F40" s="66" t="s">
        <v>49</v>
      </c>
      <c r="G40" s="66">
        <v>15</v>
      </c>
      <c r="H40" s="62">
        <v>89900</v>
      </c>
      <c r="I40" s="45">
        <v>1</v>
      </c>
      <c r="J40" s="63">
        <f t="shared" si="4"/>
        <v>89900</v>
      </c>
      <c r="K40" s="63">
        <f t="shared" si="5"/>
        <v>8091</v>
      </c>
      <c r="L40" s="63">
        <v>4500</v>
      </c>
      <c r="M40" s="64">
        <f t="shared" si="6"/>
        <v>102491</v>
      </c>
      <c r="N40" s="139" t="s">
        <v>49</v>
      </c>
      <c r="O40" s="140" t="s">
        <v>180</v>
      </c>
      <c r="P40" s="49" t="s">
        <v>180</v>
      </c>
      <c r="Q40" s="49" t="s">
        <v>180</v>
      </c>
      <c r="R40" s="138" t="s">
        <v>49</v>
      </c>
      <c r="S40" s="50"/>
    </row>
    <row r="41" spans="1:19" ht="31.75" customHeight="1">
      <c r="A41" s="45" t="s">
        <v>130</v>
      </c>
      <c r="B41" s="72" t="s">
        <v>36</v>
      </c>
      <c r="C41" s="50" t="s">
        <v>190</v>
      </c>
      <c r="D41" s="67" t="s">
        <v>48</v>
      </c>
      <c r="E41" s="66" t="s">
        <v>33</v>
      </c>
      <c r="F41" s="66" t="s">
        <v>49</v>
      </c>
      <c r="G41" s="45">
        <v>1</v>
      </c>
      <c r="H41" s="46">
        <v>7500</v>
      </c>
      <c r="I41" s="66">
        <v>1</v>
      </c>
      <c r="J41" s="63">
        <f t="shared" si="4"/>
        <v>7500</v>
      </c>
      <c r="K41" s="63">
        <f t="shared" si="5"/>
        <v>675</v>
      </c>
      <c r="L41" s="63">
        <v>-675</v>
      </c>
      <c r="M41" s="64">
        <f t="shared" si="6"/>
        <v>7500</v>
      </c>
      <c r="N41" s="139" t="s">
        <v>49</v>
      </c>
      <c r="O41" s="140" t="s">
        <v>49</v>
      </c>
      <c r="P41" s="49" t="s">
        <v>180</v>
      </c>
      <c r="Q41" s="49" t="s">
        <v>180</v>
      </c>
      <c r="R41" s="138" t="s">
        <v>49</v>
      </c>
      <c r="S41" s="50" t="s">
        <v>79</v>
      </c>
    </row>
    <row r="42" spans="1:19" ht="44.25" customHeight="1">
      <c r="A42" s="45" t="s">
        <v>130</v>
      </c>
      <c r="B42" s="72" t="s">
        <v>36</v>
      </c>
      <c r="C42" s="50" t="s">
        <v>136</v>
      </c>
      <c r="D42" s="67" t="s">
        <v>48</v>
      </c>
      <c r="E42" s="66" t="s">
        <v>33</v>
      </c>
      <c r="F42" s="66" t="s">
        <v>49</v>
      </c>
      <c r="G42" s="45">
        <v>10</v>
      </c>
      <c r="H42" s="51">
        <v>130000</v>
      </c>
      <c r="I42" s="118">
        <v>1</v>
      </c>
      <c r="J42" s="63">
        <f t="shared" si="4"/>
        <v>130000</v>
      </c>
      <c r="K42" s="63">
        <f t="shared" si="5"/>
        <v>11700</v>
      </c>
      <c r="L42" s="63">
        <v>8300</v>
      </c>
      <c r="M42" s="64">
        <f t="shared" si="6"/>
        <v>150000</v>
      </c>
      <c r="N42" s="139" t="s">
        <v>49</v>
      </c>
      <c r="O42" s="140" t="s">
        <v>180</v>
      </c>
      <c r="P42" s="49" t="s">
        <v>180</v>
      </c>
      <c r="Q42" s="49" t="s">
        <v>180</v>
      </c>
      <c r="R42" s="138" t="s">
        <v>49</v>
      </c>
      <c r="S42" s="50" t="s">
        <v>79</v>
      </c>
    </row>
    <row r="43" spans="1:19" ht="44.25" customHeight="1">
      <c r="A43" s="45" t="s">
        <v>130</v>
      </c>
      <c r="B43" s="72" t="s">
        <v>36</v>
      </c>
      <c r="C43" s="119" t="s">
        <v>137</v>
      </c>
      <c r="D43" s="120" t="s">
        <v>48</v>
      </c>
      <c r="E43" s="118" t="s">
        <v>33</v>
      </c>
      <c r="F43" s="118" t="s">
        <v>49</v>
      </c>
      <c r="G43" s="128">
        <v>10</v>
      </c>
      <c r="H43" s="121">
        <v>21000</v>
      </c>
      <c r="I43" s="118">
        <v>1</v>
      </c>
      <c r="J43" s="63">
        <f t="shared" si="4"/>
        <v>21000</v>
      </c>
      <c r="K43" s="63">
        <f t="shared" si="5"/>
        <v>1890</v>
      </c>
      <c r="L43" s="63">
        <v>2110</v>
      </c>
      <c r="M43" s="64">
        <f t="shared" si="6"/>
        <v>25000</v>
      </c>
      <c r="N43" s="139" t="s">
        <v>49</v>
      </c>
      <c r="O43" s="140" t="s">
        <v>180</v>
      </c>
      <c r="P43" s="49" t="s">
        <v>180</v>
      </c>
      <c r="Q43" s="49" t="s">
        <v>180</v>
      </c>
      <c r="R43" s="138" t="s">
        <v>49</v>
      </c>
      <c r="S43" s="50" t="s">
        <v>79</v>
      </c>
    </row>
    <row r="44" spans="1:19" ht="44.25" customHeight="1">
      <c r="A44" s="45" t="s">
        <v>130</v>
      </c>
      <c r="B44" s="72" t="s">
        <v>36</v>
      </c>
      <c r="C44" s="119" t="s">
        <v>138</v>
      </c>
      <c r="D44" s="120" t="s">
        <v>48</v>
      </c>
      <c r="E44" s="118" t="s">
        <v>33</v>
      </c>
      <c r="F44" s="118" t="s">
        <v>49</v>
      </c>
      <c r="G44" s="128">
        <v>15</v>
      </c>
      <c r="H44" s="121">
        <v>2000</v>
      </c>
      <c r="I44" s="118">
        <v>1</v>
      </c>
      <c r="J44" s="63">
        <f t="shared" si="4"/>
        <v>2000</v>
      </c>
      <c r="K44" s="63">
        <f t="shared" si="5"/>
        <v>180</v>
      </c>
      <c r="L44" s="63">
        <v>120</v>
      </c>
      <c r="M44" s="64">
        <f t="shared" si="6"/>
        <v>2300</v>
      </c>
      <c r="N44" s="139" t="s">
        <v>49</v>
      </c>
      <c r="O44" s="140" t="s">
        <v>180</v>
      </c>
      <c r="P44" s="49" t="s">
        <v>180</v>
      </c>
      <c r="Q44" s="49" t="s">
        <v>180</v>
      </c>
      <c r="R44" s="138" t="s">
        <v>49</v>
      </c>
      <c r="S44" s="50" t="s">
        <v>99</v>
      </c>
    </row>
    <row r="45" spans="1:19" ht="44.25" customHeight="1">
      <c r="A45" s="45" t="s">
        <v>130</v>
      </c>
      <c r="B45" s="72" t="s">
        <v>36</v>
      </c>
      <c r="C45" s="119" t="s">
        <v>142</v>
      </c>
      <c r="D45" s="120" t="s">
        <v>48</v>
      </c>
      <c r="E45" s="66" t="s">
        <v>33</v>
      </c>
      <c r="F45" s="66" t="s">
        <v>49</v>
      </c>
      <c r="G45" s="66">
        <v>1</v>
      </c>
      <c r="H45" s="121">
        <v>5900</v>
      </c>
      <c r="I45" s="118">
        <v>1</v>
      </c>
      <c r="J45" s="63">
        <f t="shared" si="4"/>
        <v>5900</v>
      </c>
      <c r="K45" s="63">
        <f t="shared" si="5"/>
        <v>531</v>
      </c>
      <c r="L45" s="63">
        <v>0</v>
      </c>
      <c r="M45" s="64">
        <f t="shared" si="6"/>
        <v>6431</v>
      </c>
      <c r="N45" s="139" t="s">
        <v>49</v>
      </c>
      <c r="O45" s="140" t="s">
        <v>49</v>
      </c>
      <c r="P45" s="49" t="s">
        <v>180</v>
      </c>
      <c r="Q45" s="49" t="s">
        <v>180</v>
      </c>
      <c r="R45" s="138" t="s">
        <v>49</v>
      </c>
      <c r="S45" s="50" t="s">
        <v>191</v>
      </c>
    </row>
    <row r="46" spans="1:19" ht="44.25" customHeight="1">
      <c r="A46" s="45" t="s">
        <v>130</v>
      </c>
      <c r="B46" s="72" t="s">
        <v>36</v>
      </c>
      <c r="C46" s="126" t="s">
        <v>146</v>
      </c>
      <c r="D46" s="67"/>
      <c r="E46" s="66"/>
      <c r="F46" s="66"/>
      <c r="G46" s="45"/>
      <c r="H46" s="51"/>
      <c r="I46" s="66"/>
      <c r="J46" s="63">
        <f t="shared" si="4"/>
        <v>0</v>
      </c>
      <c r="K46" s="63">
        <f t="shared" si="5"/>
        <v>0</v>
      </c>
      <c r="L46" s="63">
        <v>0</v>
      </c>
      <c r="M46" s="64">
        <f t="shared" si="6"/>
        <v>0</v>
      </c>
      <c r="N46" s="49" t="s">
        <v>180</v>
      </c>
      <c r="O46" s="140" t="s">
        <v>49</v>
      </c>
      <c r="P46" s="49" t="s">
        <v>180</v>
      </c>
      <c r="Q46" s="49" t="s">
        <v>180</v>
      </c>
      <c r="R46" s="138" t="s">
        <v>49</v>
      </c>
      <c r="S46" s="50"/>
    </row>
    <row r="47" spans="1:19" ht="31.75" customHeight="1">
      <c r="A47" s="45" t="s">
        <v>130</v>
      </c>
      <c r="B47" s="72" t="s">
        <v>36</v>
      </c>
      <c r="C47" s="50" t="s">
        <v>147</v>
      </c>
      <c r="D47" s="67" t="s">
        <v>48</v>
      </c>
      <c r="E47" s="66" t="s">
        <v>33</v>
      </c>
      <c r="F47" s="66" t="s">
        <v>148</v>
      </c>
      <c r="G47" s="66">
        <v>1</v>
      </c>
      <c r="H47" s="51">
        <v>2475</v>
      </c>
      <c r="I47" s="66">
        <v>1</v>
      </c>
      <c r="J47" s="63">
        <f t="shared" si="4"/>
        <v>2475</v>
      </c>
      <c r="K47" s="63">
        <v>0</v>
      </c>
      <c r="L47" s="63">
        <v>0</v>
      </c>
      <c r="M47" s="64">
        <f t="shared" si="6"/>
        <v>2475</v>
      </c>
      <c r="N47" s="139" t="s">
        <v>180</v>
      </c>
      <c r="O47" s="140" t="s">
        <v>49</v>
      </c>
      <c r="P47" s="49" t="s">
        <v>180</v>
      </c>
      <c r="Q47" s="49" t="s">
        <v>180</v>
      </c>
      <c r="R47" s="138" t="s">
        <v>49</v>
      </c>
      <c r="S47" s="50" t="s">
        <v>106</v>
      </c>
    </row>
    <row r="48" spans="1:19" ht="31.75" customHeight="1">
      <c r="A48" s="45" t="s">
        <v>130</v>
      </c>
      <c r="B48" s="72" t="s">
        <v>36</v>
      </c>
      <c r="C48" s="50" t="s">
        <v>149</v>
      </c>
      <c r="D48" s="67" t="s">
        <v>48</v>
      </c>
      <c r="E48" s="66" t="s">
        <v>33</v>
      </c>
      <c r="F48" s="66" t="s">
        <v>148</v>
      </c>
      <c r="G48" s="66">
        <v>1</v>
      </c>
      <c r="H48" s="51">
        <v>5800</v>
      </c>
      <c r="I48" s="66">
        <v>1</v>
      </c>
      <c r="J48" s="63">
        <f t="shared" si="4"/>
        <v>5800</v>
      </c>
      <c r="K48" s="63">
        <v>0</v>
      </c>
      <c r="L48" s="63">
        <v>0</v>
      </c>
      <c r="M48" s="64">
        <f t="shared" si="6"/>
        <v>5800</v>
      </c>
      <c r="N48" s="139" t="s">
        <v>180</v>
      </c>
      <c r="O48" s="140" t="s">
        <v>49</v>
      </c>
      <c r="P48" s="49" t="s">
        <v>180</v>
      </c>
      <c r="Q48" s="49" t="s">
        <v>180</v>
      </c>
      <c r="R48" s="138" t="s">
        <v>49</v>
      </c>
      <c r="S48" s="50" t="s">
        <v>108</v>
      </c>
    </row>
    <row r="49" spans="1:19" ht="31.75" customHeight="1">
      <c r="A49" s="45" t="s">
        <v>130</v>
      </c>
      <c r="B49" s="72" t="s">
        <v>36</v>
      </c>
      <c r="C49" s="50" t="s">
        <v>150</v>
      </c>
      <c r="D49" s="67" t="s">
        <v>48</v>
      </c>
      <c r="E49" s="66" t="s">
        <v>33</v>
      </c>
      <c r="F49" s="66" t="s">
        <v>148</v>
      </c>
      <c r="G49" s="66">
        <v>1</v>
      </c>
      <c r="H49" s="51">
        <v>1000</v>
      </c>
      <c r="I49" s="66">
        <v>1</v>
      </c>
      <c r="J49" s="63">
        <f t="shared" si="4"/>
        <v>1000</v>
      </c>
      <c r="K49" s="63">
        <v>0</v>
      </c>
      <c r="L49" s="63">
        <v>0</v>
      </c>
      <c r="M49" s="64">
        <f t="shared" si="6"/>
        <v>1000</v>
      </c>
      <c r="N49" s="139" t="s">
        <v>180</v>
      </c>
      <c r="O49" s="140" t="s">
        <v>49</v>
      </c>
      <c r="P49" s="49" t="s">
        <v>180</v>
      </c>
      <c r="Q49" s="49" t="s">
        <v>180</v>
      </c>
      <c r="R49" s="138" t="s">
        <v>49</v>
      </c>
      <c r="S49" s="50" t="s">
        <v>110</v>
      </c>
    </row>
    <row r="50" spans="1:19" ht="31.75" customHeight="1">
      <c r="A50" s="45" t="s">
        <v>130</v>
      </c>
      <c r="B50" s="72" t="s">
        <v>36</v>
      </c>
      <c r="C50" s="50" t="s">
        <v>151</v>
      </c>
      <c r="D50" s="67" t="s">
        <v>48</v>
      </c>
      <c r="E50" s="66" t="s">
        <v>33</v>
      </c>
      <c r="F50" s="66" t="s">
        <v>148</v>
      </c>
      <c r="G50" s="66">
        <v>1</v>
      </c>
      <c r="H50" s="51">
        <v>3150</v>
      </c>
      <c r="I50" s="66">
        <v>1</v>
      </c>
      <c r="J50" s="63">
        <f t="shared" si="4"/>
        <v>3150</v>
      </c>
      <c r="K50" s="63">
        <v>0</v>
      </c>
      <c r="L50" s="63">
        <v>0</v>
      </c>
      <c r="M50" s="64">
        <f t="shared" si="6"/>
        <v>3150</v>
      </c>
      <c r="N50" s="139" t="s">
        <v>180</v>
      </c>
      <c r="O50" s="140" t="s">
        <v>49</v>
      </c>
      <c r="P50" s="49" t="s">
        <v>180</v>
      </c>
      <c r="Q50" s="49" t="s">
        <v>180</v>
      </c>
      <c r="R50" s="138" t="s">
        <v>49</v>
      </c>
      <c r="S50" s="50" t="s">
        <v>112</v>
      </c>
    </row>
    <row r="51" spans="1:19" ht="31.75" customHeight="1">
      <c r="A51" s="45" t="s">
        <v>130</v>
      </c>
      <c r="B51" s="72" t="s">
        <v>36</v>
      </c>
      <c r="C51" s="50" t="s">
        <v>152</v>
      </c>
      <c r="D51" s="67" t="s">
        <v>48</v>
      </c>
      <c r="E51" s="66" t="s">
        <v>33</v>
      </c>
      <c r="F51" s="66" t="s">
        <v>148</v>
      </c>
      <c r="G51" s="66">
        <v>1</v>
      </c>
      <c r="H51" s="51">
        <v>3750</v>
      </c>
      <c r="I51" s="66">
        <v>1</v>
      </c>
      <c r="J51" s="63">
        <f t="shared" si="4"/>
        <v>3750</v>
      </c>
      <c r="K51" s="63">
        <v>0</v>
      </c>
      <c r="L51" s="63">
        <v>0</v>
      </c>
      <c r="M51" s="64">
        <f t="shared" si="6"/>
        <v>3750</v>
      </c>
      <c r="N51" s="139" t="s">
        <v>180</v>
      </c>
      <c r="O51" s="140" t="s">
        <v>49</v>
      </c>
      <c r="P51" s="49" t="s">
        <v>180</v>
      </c>
      <c r="Q51" s="49" t="s">
        <v>180</v>
      </c>
      <c r="R51" s="138" t="s">
        <v>49</v>
      </c>
      <c r="S51" s="50"/>
    </row>
    <row r="52" spans="1:19" ht="31.75" customHeight="1">
      <c r="A52" s="45" t="s">
        <v>130</v>
      </c>
      <c r="B52" s="72" t="s">
        <v>36</v>
      </c>
      <c r="C52" s="67" t="s">
        <v>153</v>
      </c>
      <c r="D52" s="67" t="s">
        <v>48</v>
      </c>
      <c r="E52" s="66" t="s">
        <v>33</v>
      </c>
      <c r="F52" s="66" t="s">
        <v>148</v>
      </c>
      <c r="G52" s="66">
        <v>1</v>
      </c>
      <c r="H52" s="51">
        <v>6500</v>
      </c>
      <c r="I52" s="66">
        <v>1</v>
      </c>
      <c r="J52" s="63">
        <f t="shared" si="4"/>
        <v>6500</v>
      </c>
      <c r="K52" s="63">
        <f>J52*0.09</f>
        <v>585</v>
      </c>
      <c r="L52" s="63">
        <v>500</v>
      </c>
      <c r="M52" s="64">
        <f t="shared" si="6"/>
        <v>7585</v>
      </c>
      <c r="N52" s="139" t="s">
        <v>180</v>
      </c>
      <c r="O52" s="140" t="s">
        <v>49</v>
      </c>
      <c r="P52" s="49" t="s">
        <v>180</v>
      </c>
      <c r="Q52" s="49" t="s">
        <v>180</v>
      </c>
      <c r="R52" s="138" t="s">
        <v>49</v>
      </c>
      <c r="S52" s="50"/>
    </row>
    <row r="53" spans="1:19" ht="31.75" customHeight="1">
      <c r="A53" s="113" t="s">
        <v>143</v>
      </c>
      <c r="B53" s="113" t="s">
        <v>36</v>
      </c>
      <c r="C53" s="122" t="s">
        <v>144</v>
      </c>
      <c r="D53" s="123" t="s">
        <v>48</v>
      </c>
      <c r="E53" s="125" t="s">
        <v>33</v>
      </c>
      <c r="F53" s="125" t="s">
        <v>49</v>
      </c>
      <c r="G53" s="125">
        <v>1</v>
      </c>
      <c r="H53" s="124" t="s">
        <v>4</v>
      </c>
      <c r="I53" s="125">
        <v>1</v>
      </c>
      <c r="J53" s="114">
        <v>120000</v>
      </c>
      <c r="K53" s="114"/>
      <c r="L53" s="114">
        <v>0</v>
      </c>
      <c r="M53" s="114">
        <f t="shared" si="6"/>
        <v>120000</v>
      </c>
      <c r="N53" s="141" t="s">
        <v>49</v>
      </c>
      <c r="O53" s="142" t="s">
        <v>49</v>
      </c>
      <c r="P53" s="115" t="s">
        <v>49</v>
      </c>
      <c r="Q53" s="115" t="s">
        <v>49</v>
      </c>
      <c r="R53" s="138" t="s">
        <v>49</v>
      </c>
      <c r="S53" s="50"/>
    </row>
    <row r="54" spans="1:19" ht="31.75" customHeight="1">
      <c r="A54" s="45" t="s">
        <v>129</v>
      </c>
      <c r="B54" s="71" t="s">
        <v>96</v>
      </c>
      <c r="C54" s="50" t="s">
        <v>97</v>
      </c>
      <c r="D54" s="67" t="s">
        <v>98</v>
      </c>
      <c r="E54" s="66" t="s">
        <v>33</v>
      </c>
      <c r="F54" s="66" t="s">
        <v>34</v>
      </c>
      <c r="G54" s="66" t="s">
        <v>69</v>
      </c>
      <c r="H54" s="51">
        <v>24000</v>
      </c>
      <c r="I54" s="45">
        <v>1</v>
      </c>
      <c r="J54" s="81">
        <f t="shared" ref="J54:J66" si="7">H54*I54</f>
        <v>24000</v>
      </c>
      <c r="K54" s="81">
        <v>0</v>
      </c>
      <c r="L54" s="82">
        <v>0</v>
      </c>
      <c r="M54" s="75">
        <f t="shared" ref="M54:M66" si="8">J54+K54+L54</f>
        <v>24000</v>
      </c>
      <c r="N54" s="22" t="s">
        <v>180</v>
      </c>
      <c r="O54" s="22" t="s">
        <v>49</v>
      </c>
      <c r="P54" s="22" t="s">
        <v>180</v>
      </c>
      <c r="Q54" s="22" t="s">
        <v>180</v>
      </c>
      <c r="R54" s="138" t="s">
        <v>49</v>
      </c>
      <c r="S54" s="50" t="s">
        <v>119</v>
      </c>
    </row>
    <row r="55" spans="1:19" ht="47" customHeight="1">
      <c r="A55" s="45" t="s">
        <v>129</v>
      </c>
      <c r="B55" s="71" t="s">
        <v>96</v>
      </c>
      <c r="C55" s="50" t="s">
        <v>100</v>
      </c>
      <c r="D55" s="54" t="s">
        <v>98</v>
      </c>
      <c r="E55" s="55" t="s">
        <v>69</v>
      </c>
      <c r="F55" s="55" t="s">
        <v>69</v>
      </c>
      <c r="G55" s="55" t="s">
        <v>69</v>
      </c>
      <c r="H55" s="52">
        <v>2320</v>
      </c>
      <c r="I55" s="70">
        <v>9</v>
      </c>
      <c r="J55" s="83">
        <f t="shared" si="7"/>
        <v>20880</v>
      </c>
      <c r="K55" s="83">
        <v>0</v>
      </c>
      <c r="L55" s="83">
        <v>0</v>
      </c>
      <c r="M55" s="84">
        <f t="shared" si="8"/>
        <v>20880</v>
      </c>
      <c r="N55" s="22" t="s">
        <v>49</v>
      </c>
      <c r="O55" s="22" t="s">
        <v>49</v>
      </c>
      <c r="P55" s="22" t="s">
        <v>180</v>
      </c>
      <c r="Q55" s="22" t="s">
        <v>180</v>
      </c>
      <c r="R55" s="138" t="s">
        <v>49</v>
      </c>
      <c r="S55" s="50"/>
    </row>
    <row r="56" spans="1:19" ht="44" customHeight="1">
      <c r="A56" s="45" t="s">
        <v>129</v>
      </c>
      <c r="B56" s="71" t="s">
        <v>96</v>
      </c>
      <c r="C56" s="50" t="s">
        <v>101</v>
      </c>
      <c r="D56" s="54" t="s">
        <v>102</v>
      </c>
      <c r="E56" s="55" t="s">
        <v>69</v>
      </c>
      <c r="F56" s="55" t="s">
        <v>69</v>
      </c>
      <c r="G56" s="55" t="s">
        <v>69</v>
      </c>
      <c r="H56" s="52">
        <v>2500</v>
      </c>
      <c r="I56" s="70">
        <v>3</v>
      </c>
      <c r="J56" s="83">
        <f t="shared" si="7"/>
        <v>7500</v>
      </c>
      <c r="K56" s="83">
        <v>0</v>
      </c>
      <c r="L56" s="83">
        <v>0</v>
      </c>
      <c r="M56" s="84">
        <f t="shared" si="8"/>
        <v>7500</v>
      </c>
      <c r="N56" s="22" t="s">
        <v>49</v>
      </c>
      <c r="O56" s="22" t="s">
        <v>49</v>
      </c>
      <c r="P56" s="22" t="s">
        <v>180</v>
      </c>
      <c r="Q56" s="22" t="s">
        <v>180</v>
      </c>
      <c r="R56" s="138" t="s">
        <v>49</v>
      </c>
      <c r="S56" s="50"/>
    </row>
    <row r="57" spans="1:19" ht="31.75" customHeight="1">
      <c r="A57" s="45" t="s">
        <v>129</v>
      </c>
      <c r="B57" s="71" t="s">
        <v>96</v>
      </c>
      <c r="C57" s="50" t="s">
        <v>109</v>
      </c>
      <c r="D57" s="54" t="s">
        <v>48</v>
      </c>
      <c r="E57" s="55" t="s">
        <v>33</v>
      </c>
      <c r="F57" s="55" t="s">
        <v>49</v>
      </c>
      <c r="G57" s="55">
        <v>5</v>
      </c>
      <c r="H57" s="52">
        <v>169</v>
      </c>
      <c r="I57" s="55">
        <v>10</v>
      </c>
      <c r="J57" s="83">
        <f t="shared" si="7"/>
        <v>1690</v>
      </c>
      <c r="K57" s="83">
        <v>0</v>
      </c>
      <c r="L57" s="83">
        <v>0</v>
      </c>
      <c r="M57" s="84">
        <f t="shared" si="8"/>
        <v>1690</v>
      </c>
      <c r="N57" s="49" t="s">
        <v>180</v>
      </c>
      <c r="O57" s="49" t="s">
        <v>49</v>
      </c>
      <c r="P57" s="49" t="s">
        <v>180</v>
      </c>
      <c r="Q57" s="49" t="s">
        <v>180</v>
      </c>
      <c r="R57" s="138" t="s">
        <v>49</v>
      </c>
      <c r="S57" s="50"/>
    </row>
    <row r="58" spans="1:19" ht="31.75" customHeight="1">
      <c r="A58" s="45" t="s">
        <v>129</v>
      </c>
      <c r="B58" s="71" t="s">
        <v>96</v>
      </c>
      <c r="C58" s="50" t="s">
        <v>113</v>
      </c>
      <c r="D58" s="53" t="s">
        <v>114</v>
      </c>
      <c r="E58" s="55" t="s">
        <v>33</v>
      </c>
      <c r="F58" s="55" t="s">
        <v>49</v>
      </c>
      <c r="G58" s="55">
        <v>1</v>
      </c>
      <c r="H58" s="52">
        <v>60</v>
      </c>
      <c r="I58" s="55">
        <v>60</v>
      </c>
      <c r="J58" s="83">
        <f t="shared" si="7"/>
        <v>3600</v>
      </c>
      <c r="K58" s="83">
        <v>0</v>
      </c>
      <c r="L58" s="83">
        <v>0</v>
      </c>
      <c r="M58" s="84">
        <f t="shared" si="8"/>
        <v>3600</v>
      </c>
      <c r="N58" s="49" t="s">
        <v>180</v>
      </c>
      <c r="O58" s="49" t="s">
        <v>49</v>
      </c>
      <c r="P58" s="49" t="s">
        <v>180</v>
      </c>
      <c r="Q58" s="49" t="s">
        <v>180</v>
      </c>
      <c r="R58" s="138" t="s">
        <v>49</v>
      </c>
      <c r="S58" s="50"/>
    </row>
    <row r="59" spans="1:19" ht="54" customHeight="1">
      <c r="A59" s="45" t="s">
        <v>129</v>
      </c>
      <c r="B59" s="71" t="s">
        <v>96</v>
      </c>
      <c r="C59" s="50" t="s">
        <v>115</v>
      </c>
      <c r="D59" s="53" t="s">
        <v>114</v>
      </c>
      <c r="E59" s="55" t="s">
        <v>33</v>
      </c>
      <c r="F59" s="55" t="s">
        <v>49</v>
      </c>
      <c r="G59" s="55">
        <v>1</v>
      </c>
      <c r="H59" s="52">
        <v>20</v>
      </c>
      <c r="I59" s="55">
        <v>20</v>
      </c>
      <c r="J59" s="83">
        <f t="shared" si="7"/>
        <v>400</v>
      </c>
      <c r="K59" s="83">
        <v>0</v>
      </c>
      <c r="L59" s="83">
        <v>0</v>
      </c>
      <c r="M59" s="84">
        <f t="shared" si="8"/>
        <v>400</v>
      </c>
      <c r="N59" s="49" t="s">
        <v>180</v>
      </c>
      <c r="O59" s="49" t="s">
        <v>49</v>
      </c>
      <c r="P59" s="49" t="s">
        <v>180</v>
      </c>
      <c r="Q59" s="49" t="s">
        <v>180</v>
      </c>
      <c r="R59" s="138" t="s">
        <v>49</v>
      </c>
      <c r="S59" s="50"/>
    </row>
    <row r="60" spans="1:19" ht="52" customHeight="1">
      <c r="A60" s="45" t="s">
        <v>129</v>
      </c>
      <c r="B60" s="71" t="s">
        <v>96</v>
      </c>
      <c r="C60" s="50" t="s">
        <v>181</v>
      </c>
      <c r="D60" s="53" t="s">
        <v>116</v>
      </c>
      <c r="E60" s="55" t="s">
        <v>33</v>
      </c>
      <c r="F60" s="55" t="s">
        <v>69</v>
      </c>
      <c r="G60" s="55" t="s">
        <v>69</v>
      </c>
      <c r="H60" s="52">
        <v>600</v>
      </c>
      <c r="I60" s="55">
        <v>1</v>
      </c>
      <c r="J60" s="83">
        <f t="shared" si="7"/>
        <v>600</v>
      </c>
      <c r="K60" s="83">
        <v>0</v>
      </c>
      <c r="L60" s="83">
        <v>0</v>
      </c>
      <c r="M60" s="84">
        <f t="shared" si="8"/>
        <v>600</v>
      </c>
      <c r="N60" s="49" t="s">
        <v>180</v>
      </c>
      <c r="O60" s="49" t="s">
        <v>49</v>
      </c>
      <c r="P60" s="49" t="s">
        <v>180</v>
      </c>
      <c r="Q60" s="49" t="s">
        <v>180</v>
      </c>
      <c r="R60" s="138" t="s">
        <v>49</v>
      </c>
      <c r="S60" s="50"/>
    </row>
    <row r="61" spans="1:19" ht="31.75" customHeight="1">
      <c r="A61" s="45" t="s">
        <v>129</v>
      </c>
      <c r="B61" s="71" t="s">
        <v>96</v>
      </c>
      <c r="C61" s="50" t="s">
        <v>117</v>
      </c>
      <c r="D61" s="54" t="s">
        <v>118</v>
      </c>
      <c r="E61" s="55" t="s">
        <v>33</v>
      </c>
      <c r="F61" s="55" t="s">
        <v>69</v>
      </c>
      <c r="G61" s="55" t="s">
        <v>69</v>
      </c>
      <c r="H61" s="52">
        <v>300</v>
      </c>
      <c r="I61" s="55">
        <v>3</v>
      </c>
      <c r="J61" s="83">
        <f t="shared" si="7"/>
        <v>900</v>
      </c>
      <c r="K61" s="83">
        <v>0</v>
      </c>
      <c r="L61" s="83">
        <v>0</v>
      </c>
      <c r="M61" s="84">
        <f t="shared" si="8"/>
        <v>900</v>
      </c>
      <c r="N61" s="22" t="s">
        <v>49</v>
      </c>
      <c r="O61" s="22" t="s">
        <v>49</v>
      </c>
      <c r="P61" s="22" t="s">
        <v>180</v>
      </c>
      <c r="Q61" s="22" t="s">
        <v>180</v>
      </c>
      <c r="R61" s="138" t="s">
        <v>49</v>
      </c>
      <c r="S61" s="50"/>
    </row>
    <row r="62" spans="1:19" ht="31.75" customHeight="1">
      <c r="A62" s="45" t="s">
        <v>129</v>
      </c>
      <c r="B62" s="71" t="s">
        <v>96</v>
      </c>
      <c r="C62" s="50" t="s">
        <v>120</v>
      </c>
      <c r="D62" s="54" t="s">
        <v>102</v>
      </c>
      <c r="E62" s="55" t="s">
        <v>33</v>
      </c>
      <c r="F62" s="55" t="s">
        <v>69</v>
      </c>
      <c r="G62" s="55" t="s">
        <v>69</v>
      </c>
      <c r="H62" s="52">
        <v>6000</v>
      </c>
      <c r="I62" s="55">
        <v>1</v>
      </c>
      <c r="J62" s="83">
        <f t="shared" si="7"/>
        <v>6000</v>
      </c>
      <c r="K62" s="83">
        <v>0</v>
      </c>
      <c r="L62" s="83">
        <v>0</v>
      </c>
      <c r="M62" s="84">
        <f t="shared" si="8"/>
        <v>6000</v>
      </c>
      <c r="N62" s="22" t="s">
        <v>49</v>
      </c>
      <c r="O62" s="22" t="s">
        <v>49</v>
      </c>
      <c r="P62" s="22" t="s">
        <v>180</v>
      </c>
      <c r="Q62" s="22" t="s">
        <v>180</v>
      </c>
      <c r="R62" s="138" t="s">
        <v>49</v>
      </c>
      <c r="S62" s="50"/>
    </row>
    <row r="63" spans="1:19" ht="31.75" customHeight="1">
      <c r="A63" s="45" t="s">
        <v>129</v>
      </c>
      <c r="B63" s="71" t="s">
        <v>96</v>
      </c>
      <c r="C63" s="50" t="s">
        <v>121</v>
      </c>
      <c r="D63" s="54" t="s">
        <v>102</v>
      </c>
      <c r="E63" s="55" t="s">
        <v>33</v>
      </c>
      <c r="F63" s="55" t="s">
        <v>69</v>
      </c>
      <c r="G63" s="55" t="s">
        <v>69</v>
      </c>
      <c r="H63" s="52">
        <v>40000</v>
      </c>
      <c r="I63" s="55">
        <v>1</v>
      </c>
      <c r="J63" s="83">
        <f t="shared" si="7"/>
        <v>40000</v>
      </c>
      <c r="K63" s="85">
        <v>0</v>
      </c>
      <c r="L63" s="83">
        <v>0</v>
      </c>
      <c r="M63" s="84">
        <f t="shared" si="8"/>
        <v>40000</v>
      </c>
      <c r="N63" s="22" t="s">
        <v>180</v>
      </c>
      <c r="O63" s="22" t="s">
        <v>49</v>
      </c>
      <c r="P63" s="22" t="s">
        <v>180</v>
      </c>
      <c r="Q63" s="22" t="s">
        <v>180</v>
      </c>
      <c r="R63" s="138" t="s">
        <v>49</v>
      </c>
      <c r="S63" s="50"/>
    </row>
    <row r="64" spans="1:19" s="171" customFormat="1" ht="31.75" customHeight="1">
      <c r="A64" s="163" t="s">
        <v>129</v>
      </c>
      <c r="B64" s="164" t="s">
        <v>96</v>
      </c>
      <c r="C64" s="165" t="s">
        <v>188</v>
      </c>
      <c r="D64" s="165" t="s">
        <v>122</v>
      </c>
      <c r="E64" s="166" t="s">
        <v>33</v>
      </c>
      <c r="F64" s="166" t="s">
        <v>69</v>
      </c>
      <c r="G64" s="166" t="s">
        <v>69</v>
      </c>
      <c r="H64" s="167">
        <v>95.6</v>
      </c>
      <c r="I64" s="166">
        <v>5</v>
      </c>
      <c r="J64" s="168">
        <f t="shared" si="7"/>
        <v>478</v>
      </c>
      <c r="K64" s="167">
        <f>J64*0.09</f>
        <v>43.019999999999996</v>
      </c>
      <c r="L64" s="168">
        <v>18</v>
      </c>
      <c r="M64" s="169">
        <f t="shared" si="8"/>
        <v>539.02</v>
      </c>
      <c r="N64" s="163" t="s">
        <v>49</v>
      </c>
      <c r="O64" s="163" t="s">
        <v>180</v>
      </c>
      <c r="P64" s="163" t="s">
        <v>49</v>
      </c>
      <c r="Q64" s="163" t="s">
        <v>49</v>
      </c>
      <c r="R64" s="170" t="s">
        <v>49</v>
      </c>
      <c r="S64" s="165" t="s">
        <v>189</v>
      </c>
    </row>
    <row r="65" spans="1:19" ht="31.75" customHeight="1">
      <c r="A65" s="45" t="s">
        <v>129</v>
      </c>
      <c r="B65" s="71" t="s">
        <v>96</v>
      </c>
      <c r="C65" s="50" t="s">
        <v>125</v>
      </c>
      <c r="D65" s="54" t="s">
        <v>124</v>
      </c>
      <c r="E65" s="55" t="s">
        <v>33</v>
      </c>
      <c r="F65" s="55" t="s">
        <v>69</v>
      </c>
      <c r="G65" s="55" t="s">
        <v>69</v>
      </c>
      <c r="H65" s="52">
        <v>3000</v>
      </c>
      <c r="I65" s="55">
        <v>1</v>
      </c>
      <c r="J65" s="83">
        <f t="shared" si="7"/>
        <v>3000</v>
      </c>
      <c r="K65" s="85">
        <v>0</v>
      </c>
      <c r="L65" s="85">
        <v>0</v>
      </c>
      <c r="M65" s="84">
        <f t="shared" si="8"/>
        <v>3000</v>
      </c>
      <c r="N65" s="49" t="s">
        <v>49</v>
      </c>
      <c r="O65" s="49" t="s">
        <v>49</v>
      </c>
      <c r="P65" s="49" t="s">
        <v>180</v>
      </c>
      <c r="Q65" s="49" t="s">
        <v>180</v>
      </c>
      <c r="R65" s="138" t="s">
        <v>49</v>
      </c>
      <c r="S65" s="50" t="s">
        <v>191</v>
      </c>
    </row>
    <row r="66" spans="1:19" ht="31.75" customHeight="1" thickBot="1">
      <c r="A66" s="45" t="s">
        <v>129</v>
      </c>
      <c r="B66" s="71" t="s">
        <v>96</v>
      </c>
      <c r="C66" s="50" t="s">
        <v>126</v>
      </c>
      <c r="D66" s="54" t="s">
        <v>124</v>
      </c>
      <c r="E66" s="55" t="s">
        <v>33</v>
      </c>
      <c r="F66" s="55" t="s">
        <v>34</v>
      </c>
      <c r="G66" s="55">
        <v>5</v>
      </c>
      <c r="H66" s="52">
        <v>750</v>
      </c>
      <c r="I66" s="55">
        <v>1</v>
      </c>
      <c r="J66" s="83">
        <f t="shared" si="7"/>
        <v>750</v>
      </c>
      <c r="K66" s="85">
        <v>0</v>
      </c>
      <c r="L66" s="85">
        <v>0</v>
      </c>
      <c r="M66" s="84">
        <f t="shared" si="8"/>
        <v>750</v>
      </c>
      <c r="N66" s="49" t="s">
        <v>180</v>
      </c>
      <c r="O66" s="49" t="s">
        <v>49</v>
      </c>
      <c r="P66" s="49" t="s">
        <v>180</v>
      </c>
      <c r="Q66" s="49" t="s">
        <v>180</v>
      </c>
      <c r="R66" s="130" t="s">
        <v>49</v>
      </c>
      <c r="S66" s="50"/>
    </row>
    <row r="67" spans="1:19" ht="31.75" customHeight="1" thickBot="1">
      <c r="A67" s="177" t="s">
        <v>175</v>
      </c>
      <c r="B67" s="178"/>
      <c r="C67" s="178"/>
      <c r="D67" s="178"/>
      <c r="E67" s="178"/>
      <c r="F67" s="178"/>
      <c r="G67" s="178"/>
      <c r="H67" s="178"/>
      <c r="I67" s="178"/>
      <c r="J67" s="178"/>
      <c r="K67" s="178"/>
      <c r="L67" s="179"/>
      <c r="M67" s="103">
        <f>SUM(M6:M66)</f>
        <v>1138371.8900000001</v>
      </c>
      <c r="N67" s="104"/>
      <c r="O67" s="105"/>
      <c r="P67" s="105"/>
      <c r="Q67" s="105"/>
      <c r="R67" s="132"/>
      <c r="S67" s="133">
        <v>1507039.3449000001</v>
      </c>
    </row>
    <row r="68" spans="1:19" ht="31.75" customHeight="1">
      <c r="A68" s="45" t="s">
        <v>129</v>
      </c>
      <c r="B68" s="72" t="s">
        <v>103</v>
      </c>
      <c r="C68" s="50" t="s">
        <v>104</v>
      </c>
      <c r="D68" s="53" t="s">
        <v>105</v>
      </c>
      <c r="E68" s="55" t="s">
        <v>33</v>
      </c>
      <c r="F68" s="55" t="s">
        <v>49</v>
      </c>
      <c r="G68" s="55">
        <v>10</v>
      </c>
      <c r="H68" s="52">
        <v>100</v>
      </c>
      <c r="I68" s="70">
        <v>5</v>
      </c>
      <c r="J68" s="83">
        <f t="shared" ref="J68:J77" si="9">H68*I68</f>
        <v>500</v>
      </c>
      <c r="K68" s="52">
        <f>J68*0.09</f>
        <v>45</v>
      </c>
      <c r="L68" s="52">
        <v>20</v>
      </c>
      <c r="M68" s="84">
        <f>J68+K68+L68</f>
        <v>565</v>
      </c>
      <c r="N68" s="22" t="s">
        <v>49</v>
      </c>
      <c r="O68" s="22" t="s">
        <v>180</v>
      </c>
      <c r="P68" s="22" t="s">
        <v>49</v>
      </c>
      <c r="Q68" s="22" t="s">
        <v>49</v>
      </c>
      <c r="R68" s="138" t="s">
        <v>49</v>
      </c>
      <c r="S68" s="50"/>
    </row>
    <row r="69" spans="1:19" ht="31.75" customHeight="1">
      <c r="A69" s="45" t="s">
        <v>129</v>
      </c>
      <c r="B69" s="72" t="s">
        <v>103</v>
      </c>
      <c r="C69" s="50" t="s">
        <v>107</v>
      </c>
      <c r="D69" s="54" t="s">
        <v>95</v>
      </c>
      <c r="E69" s="55" t="s">
        <v>42</v>
      </c>
      <c r="F69" s="55" t="s">
        <v>49</v>
      </c>
      <c r="G69" s="55">
        <v>10</v>
      </c>
      <c r="H69" s="52">
        <v>250</v>
      </c>
      <c r="I69" s="70">
        <v>5</v>
      </c>
      <c r="J69" s="83">
        <f t="shared" si="9"/>
        <v>1250</v>
      </c>
      <c r="K69" s="52">
        <f>J69*0.09</f>
        <v>112.5</v>
      </c>
      <c r="L69" s="83">
        <v>0</v>
      </c>
      <c r="M69" s="84">
        <f>J69+K69+L69</f>
        <v>1362.5</v>
      </c>
      <c r="N69" s="22" t="s">
        <v>49</v>
      </c>
      <c r="O69" s="22" t="s">
        <v>49</v>
      </c>
      <c r="P69" s="138" t="s">
        <v>49</v>
      </c>
      <c r="Q69" s="22" t="s">
        <v>49</v>
      </c>
      <c r="R69" s="138" t="s">
        <v>180</v>
      </c>
      <c r="S69" s="76"/>
    </row>
    <row r="70" spans="1:19" ht="31.75" customHeight="1">
      <c r="A70" s="45" t="s">
        <v>129</v>
      </c>
      <c r="B70" s="72" t="s">
        <v>103</v>
      </c>
      <c r="C70" s="50" t="s">
        <v>111</v>
      </c>
      <c r="D70" s="54" t="s">
        <v>48</v>
      </c>
      <c r="E70" s="55" t="s">
        <v>33</v>
      </c>
      <c r="F70" s="55" t="s">
        <v>49</v>
      </c>
      <c r="G70" s="55">
        <v>5</v>
      </c>
      <c r="H70" s="52">
        <v>29.95</v>
      </c>
      <c r="I70" s="55">
        <v>10</v>
      </c>
      <c r="J70" s="83">
        <f t="shared" si="9"/>
        <v>299.5</v>
      </c>
      <c r="K70" s="83">
        <v>0</v>
      </c>
      <c r="L70" s="83">
        <v>0</v>
      </c>
      <c r="M70" s="84">
        <f>J70+K70+L70</f>
        <v>299.5</v>
      </c>
      <c r="N70" s="49" t="s">
        <v>180</v>
      </c>
      <c r="O70" s="49" t="s">
        <v>49</v>
      </c>
      <c r="P70" s="49" t="s">
        <v>180</v>
      </c>
      <c r="Q70" s="49" t="s">
        <v>180</v>
      </c>
      <c r="R70" s="130" t="s">
        <v>49</v>
      </c>
      <c r="S70" s="50"/>
    </row>
    <row r="71" spans="1:19" ht="31.75" customHeight="1">
      <c r="A71" s="45" t="s">
        <v>129</v>
      </c>
      <c r="B71" s="72" t="s">
        <v>103</v>
      </c>
      <c r="C71" s="50" t="s">
        <v>123</v>
      </c>
      <c r="D71" s="54" t="s">
        <v>124</v>
      </c>
      <c r="E71" s="55" t="s">
        <v>33</v>
      </c>
      <c r="F71" s="55" t="s">
        <v>49</v>
      </c>
      <c r="G71" s="70">
        <v>5</v>
      </c>
      <c r="H71" s="52">
        <v>39.99</v>
      </c>
      <c r="I71" s="55">
        <v>5</v>
      </c>
      <c r="J71" s="83">
        <f t="shared" si="9"/>
        <v>199.95000000000002</v>
      </c>
      <c r="K71" s="52">
        <f>J71*0.09</f>
        <v>17.9955</v>
      </c>
      <c r="L71" s="85">
        <v>0</v>
      </c>
      <c r="M71" s="84">
        <f>J71+K71+L71</f>
        <v>217.94550000000001</v>
      </c>
      <c r="N71" s="22" t="s">
        <v>49</v>
      </c>
      <c r="O71" s="22" t="s">
        <v>180</v>
      </c>
      <c r="P71" s="22" t="s">
        <v>49</v>
      </c>
      <c r="Q71" s="22" t="s">
        <v>49</v>
      </c>
      <c r="R71" s="138" t="s">
        <v>49</v>
      </c>
      <c r="S71" s="50"/>
    </row>
    <row r="72" spans="1:19" ht="31.75" customHeight="1">
      <c r="A72" s="45" t="s">
        <v>130</v>
      </c>
      <c r="B72" s="71" t="s">
        <v>103</v>
      </c>
      <c r="C72" s="50" t="s">
        <v>133</v>
      </c>
      <c r="D72" s="67" t="s">
        <v>48</v>
      </c>
      <c r="E72" s="66" t="s">
        <v>33</v>
      </c>
      <c r="F72" s="66" t="s">
        <v>49</v>
      </c>
      <c r="G72" s="66">
        <v>5</v>
      </c>
      <c r="H72" s="62">
        <v>10000</v>
      </c>
      <c r="I72" s="45">
        <v>1</v>
      </c>
      <c r="J72" s="63">
        <f t="shared" si="9"/>
        <v>10000</v>
      </c>
      <c r="K72" s="63">
        <f>J72*0.09</f>
        <v>900</v>
      </c>
      <c r="L72" s="63">
        <v>900</v>
      </c>
      <c r="M72" s="64">
        <f>SUM(J72:L72)</f>
        <v>11800</v>
      </c>
      <c r="N72" s="139" t="s">
        <v>49</v>
      </c>
      <c r="O72" s="140" t="s">
        <v>180</v>
      </c>
      <c r="P72" s="49" t="s">
        <v>180</v>
      </c>
      <c r="Q72" s="49" t="s">
        <v>180</v>
      </c>
      <c r="R72" s="138" t="s">
        <v>49</v>
      </c>
      <c r="S72" s="50"/>
    </row>
    <row r="73" spans="1:19" ht="31.75" customHeight="1">
      <c r="A73" s="45" t="s">
        <v>130</v>
      </c>
      <c r="B73" s="71" t="s">
        <v>103</v>
      </c>
      <c r="C73" s="50" t="s">
        <v>134</v>
      </c>
      <c r="D73" s="67" t="s">
        <v>48</v>
      </c>
      <c r="E73" s="66" t="s">
        <v>33</v>
      </c>
      <c r="F73" s="66" t="s">
        <v>49</v>
      </c>
      <c r="G73" s="66">
        <v>5</v>
      </c>
      <c r="H73" s="62">
        <v>10000</v>
      </c>
      <c r="I73" s="45">
        <v>1</v>
      </c>
      <c r="J73" s="63">
        <f t="shared" si="9"/>
        <v>10000</v>
      </c>
      <c r="K73" s="63">
        <f>J73*0.09</f>
        <v>900</v>
      </c>
      <c r="L73" s="63">
        <v>-900</v>
      </c>
      <c r="M73" s="64">
        <f>SUM(J73:L73)</f>
        <v>10000</v>
      </c>
      <c r="N73" s="49" t="s">
        <v>180</v>
      </c>
      <c r="O73" s="49" t="s">
        <v>49</v>
      </c>
      <c r="P73" s="49" t="s">
        <v>180</v>
      </c>
      <c r="Q73" s="49" t="s">
        <v>180</v>
      </c>
      <c r="R73" s="130" t="s">
        <v>49</v>
      </c>
      <c r="S73" s="50"/>
    </row>
    <row r="74" spans="1:19" ht="31.75" customHeight="1">
      <c r="A74" s="45" t="s">
        <v>130</v>
      </c>
      <c r="B74" s="71" t="s">
        <v>103</v>
      </c>
      <c r="C74" s="50" t="s">
        <v>135</v>
      </c>
      <c r="D74" s="67" t="s">
        <v>48</v>
      </c>
      <c r="E74" s="66" t="s">
        <v>33</v>
      </c>
      <c r="F74" s="66" t="s">
        <v>49</v>
      </c>
      <c r="G74" s="66">
        <v>5</v>
      </c>
      <c r="H74" s="62">
        <v>20000</v>
      </c>
      <c r="I74" s="45">
        <v>1</v>
      </c>
      <c r="J74" s="63">
        <f t="shared" si="9"/>
        <v>20000</v>
      </c>
      <c r="K74" s="63">
        <f>J74*0.09</f>
        <v>1800</v>
      </c>
      <c r="L74" s="63">
        <v>-1800</v>
      </c>
      <c r="M74" s="64">
        <f>SUM(J74:L74)</f>
        <v>20000</v>
      </c>
      <c r="N74" s="139" t="s">
        <v>49</v>
      </c>
      <c r="O74" s="140" t="s">
        <v>180</v>
      </c>
      <c r="P74" s="49" t="s">
        <v>180</v>
      </c>
      <c r="Q74" s="49" t="s">
        <v>180</v>
      </c>
      <c r="R74" s="138" t="s">
        <v>49</v>
      </c>
      <c r="S74" s="50"/>
    </row>
    <row r="75" spans="1:19" ht="31.75" customHeight="1">
      <c r="A75" s="45" t="s">
        <v>130</v>
      </c>
      <c r="B75" s="72" t="s">
        <v>103</v>
      </c>
      <c r="C75" s="119" t="s">
        <v>141</v>
      </c>
      <c r="D75" s="120" t="s">
        <v>48</v>
      </c>
      <c r="E75" s="118" t="s">
        <v>33</v>
      </c>
      <c r="F75" s="118" t="s">
        <v>49</v>
      </c>
      <c r="G75" s="128">
        <v>1</v>
      </c>
      <c r="H75" s="121">
        <v>12300</v>
      </c>
      <c r="I75" s="118">
        <v>1</v>
      </c>
      <c r="J75" s="63">
        <f t="shared" si="9"/>
        <v>12300</v>
      </c>
      <c r="K75" s="63">
        <v>0</v>
      </c>
      <c r="L75" s="63">
        <v>0</v>
      </c>
      <c r="M75" s="64">
        <f>SUM(J75:L75)</f>
        <v>12300</v>
      </c>
      <c r="N75" s="22" t="s">
        <v>49</v>
      </c>
      <c r="O75" s="22" t="s">
        <v>49</v>
      </c>
      <c r="P75" s="22" t="s">
        <v>180</v>
      </c>
      <c r="Q75" s="22" t="s">
        <v>49</v>
      </c>
      <c r="R75" s="138" t="s">
        <v>49</v>
      </c>
      <c r="S75" s="50"/>
    </row>
    <row r="76" spans="1:19" ht="31.75" customHeight="1">
      <c r="A76" s="45" t="s">
        <v>41</v>
      </c>
      <c r="B76" s="71" t="s">
        <v>103</v>
      </c>
      <c r="C76" s="50" t="s">
        <v>47</v>
      </c>
      <c r="D76" s="67" t="s">
        <v>32</v>
      </c>
      <c r="E76" s="66" t="s">
        <v>42</v>
      </c>
      <c r="F76" s="66" t="s">
        <v>34</v>
      </c>
      <c r="G76" s="45">
        <v>20</v>
      </c>
      <c r="H76" s="51">
        <v>10077.66</v>
      </c>
      <c r="I76" s="66">
        <v>1</v>
      </c>
      <c r="J76" s="51">
        <f t="shared" si="9"/>
        <v>10077.66</v>
      </c>
      <c r="K76" s="51">
        <f>J76*0.09</f>
        <v>906.98939999999993</v>
      </c>
      <c r="L76" s="51">
        <f>1500+394.25</f>
        <v>1894.25</v>
      </c>
      <c r="M76" s="75">
        <f>J76+K76+L76</f>
        <v>12878.8994</v>
      </c>
      <c r="N76" s="143" t="s">
        <v>49</v>
      </c>
      <c r="O76" s="144" t="s">
        <v>180</v>
      </c>
      <c r="P76" s="144" t="s">
        <v>49</v>
      </c>
      <c r="Q76" s="144" t="s">
        <v>49</v>
      </c>
      <c r="R76" s="145" t="s">
        <v>49</v>
      </c>
      <c r="S76" s="50"/>
    </row>
    <row r="77" spans="1:19" ht="31.75" customHeight="1" thickBot="1">
      <c r="A77" s="45" t="s">
        <v>41</v>
      </c>
      <c r="B77" s="71" t="s">
        <v>103</v>
      </c>
      <c r="C77" s="50" t="s">
        <v>193</v>
      </c>
      <c r="D77" s="67" t="s">
        <v>57</v>
      </c>
      <c r="E77" s="66" t="s">
        <v>33</v>
      </c>
      <c r="F77" s="66" t="s">
        <v>35</v>
      </c>
      <c r="G77" s="45">
        <v>1</v>
      </c>
      <c r="H77" s="51">
        <v>10000</v>
      </c>
      <c r="I77" s="66">
        <v>1</v>
      </c>
      <c r="J77" s="51">
        <f t="shared" si="9"/>
        <v>10000</v>
      </c>
      <c r="K77" s="51">
        <f>J77*0.09</f>
        <v>900</v>
      </c>
      <c r="L77" s="51">
        <v>0</v>
      </c>
      <c r="M77" s="75">
        <f>J77+K77+L77</f>
        <v>10900</v>
      </c>
      <c r="N77" s="49" t="s">
        <v>180</v>
      </c>
      <c r="O77" s="49" t="s">
        <v>180</v>
      </c>
      <c r="P77" s="144" t="s">
        <v>180</v>
      </c>
      <c r="Q77" s="144" t="s">
        <v>180</v>
      </c>
      <c r="R77" s="145" t="s">
        <v>49</v>
      </c>
      <c r="S77" s="50"/>
    </row>
    <row r="78" spans="1:19" ht="31.75" customHeight="1" thickBot="1">
      <c r="A78" s="177" t="s">
        <v>176</v>
      </c>
      <c r="B78" s="178"/>
      <c r="C78" s="178"/>
      <c r="D78" s="178"/>
      <c r="E78" s="178"/>
      <c r="F78" s="178"/>
      <c r="G78" s="178"/>
      <c r="H78" s="178"/>
      <c r="I78" s="178"/>
      <c r="J78" s="178"/>
      <c r="K78" s="178"/>
      <c r="L78" s="179"/>
      <c r="M78" s="103">
        <f>SUM(M68:M77)</f>
        <v>80323.844899999996</v>
      </c>
      <c r="N78" s="104"/>
      <c r="O78" s="105"/>
      <c r="P78" s="105"/>
      <c r="Q78" s="105"/>
      <c r="R78" s="132"/>
      <c r="S78" s="133" t="s">
        <v>4</v>
      </c>
    </row>
    <row r="79" spans="1:19" ht="31.75" customHeight="1">
      <c r="A79" s="45" t="s">
        <v>41</v>
      </c>
      <c r="B79" s="71" t="s">
        <v>139</v>
      </c>
      <c r="C79" s="50" t="s">
        <v>50</v>
      </c>
      <c r="D79" s="67" t="s">
        <v>48</v>
      </c>
      <c r="E79" s="66" t="s">
        <v>33</v>
      </c>
      <c r="F79" s="66" t="s">
        <v>49</v>
      </c>
      <c r="G79" s="45">
        <v>1</v>
      </c>
      <c r="H79" s="51">
        <v>5000</v>
      </c>
      <c r="I79" s="66">
        <v>1</v>
      </c>
      <c r="J79" s="51">
        <f t="shared" ref="J79:J84" si="10">H79*I79</f>
        <v>5000</v>
      </c>
      <c r="K79" s="51">
        <f t="shared" ref="K79:K84" si="11">J79*0.09</f>
        <v>450</v>
      </c>
      <c r="L79" s="51">
        <v>125</v>
      </c>
      <c r="M79" s="75">
        <f>J79+K79+L79</f>
        <v>5575</v>
      </c>
      <c r="N79" s="49" t="s">
        <v>49</v>
      </c>
      <c r="O79" s="49" t="s">
        <v>180</v>
      </c>
      <c r="P79" s="49" t="s">
        <v>180</v>
      </c>
      <c r="Q79" s="49" t="s">
        <v>180</v>
      </c>
      <c r="R79" s="138" t="s">
        <v>49</v>
      </c>
      <c r="S79" s="50"/>
    </row>
    <row r="80" spans="1:19" ht="31.75" customHeight="1">
      <c r="A80" s="45" t="s">
        <v>41</v>
      </c>
      <c r="B80" s="71" t="s">
        <v>139</v>
      </c>
      <c r="C80" s="50" t="s">
        <v>51</v>
      </c>
      <c r="D80" s="67" t="s">
        <v>48</v>
      </c>
      <c r="E80" s="66" t="s">
        <v>33</v>
      </c>
      <c r="F80" s="66" t="s">
        <v>49</v>
      </c>
      <c r="G80" s="45">
        <v>1</v>
      </c>
      <c r="H80" s="51">
        <v>350</v>
      </c>
      <c r="I80" s="66">
        <v>1</v>
      </c>
      <c r="J80" s="51">
        <f t="shared" si="10"/>
        <v>350</v>
      </c>
      <c r="K80" s="51">
        <f t="shared" si="11"/>
        <v>31.5</v>
      </c>
      <c r="L80" s="51">
        <v>15</v>
      </c>
      <c r="M80" s="75">
        <f>J80+K80+L80</f>
        <v>396.5</v>
      </c>
      <c r="N80" s="49" t="s">
        <v>49</v>
      </c>
      <c r="O80" s="49" t="s">
        <v>180</v>
      </c>
      <c r="P80" s="49" t="s">
        <v>180</v>
      </c>
      <c r="Q80" s="49" t="s">
        <v>180</v>
      </c>
      <c r="R80" s="138" t="s">
        <v>49</v>
      </c>
      <c r="S80" s="50"/>
    </row>
    <row r="81" spans="1:19" ht="31.75" customHeight="1">
      <c r="A81" s="45" t="s">
        <v>41</v>
      </c>
      <c r="B81" s="71" t="s">
        <v>139</v>
      </c>
      <c r="C81" s="50" t="s">
        <v>58</v>
      </c>
      <c r="D81" s="67" t="s">
        <v>57</v>
      </c>
      <c r="E81" s="66" t="s">
        <v>33</v>
      </c>
      <c r="F81" s="66" t="s">
        <v>49</v>
      </c>
      <c r="G81" s="45">
        <v>3</v>
      </c>
      <c r="H81" s="51">
        <v>6000</v>
      </c>
      <c r="I81" s="66">
        <v>1</v>
      </c>
      <c r="J81" s="51">
        <f t="shared" si="10"/>
        <v>6000</v>
      </c>
      <c r="K81" s="51">
        <f t="shared" si="11"/>
        <v>540</v>
      </c>
      <c r="L81" s="51">
        <v>100</v>
      </c>
      <c r="M81" s="75">
        <f>J81+K81+L81</f>
        <v>6640</v>
      </c>
      <c r="N81" s="49" t="s">
        <v>180</v>
      </c>
      <c r="O81" s="49" t="s">
        <v>49</v>
      </c>
      <c r="P81" s="49" t="s">
        <v>180</v>
      </c>
      <c r="Q81" s="49" t="s">
        <v>180</v>
      </c>
      <c r="R81" s="138" t="s">
        <v>49</v>
      </c>
      <c r="S81" s="50"/>
    </row>
    <row r="82" spans="1:19" ht="31.75" customHeight="1">
      <c r="A82" s="45" t="s">
        <v>129</v>
      </c>
      <c r="B82" s="72" t="s">
        <v>139</v>
      </c>
      <c r="C82" s="50" t="s">
        <v>127</v>
      </c>
      <c r="D82" s="53" t="s">
        <v>128</v>
      </c>
      <c r="E82" s="55" t="s">
        <v>33</v>
      </c>
      <c r="F82" s="55" t="s">
        <v>49</v>
      </c>
      <c r="G82" s="55">
        <v>1</v>
      </c>
      <c r="H82" s="52">
        <v>19.989999999999998</v>
      </c>
      <c r="I82" s="55">
        <v>2100</v>
      </c>
      <c r="J82" s="83">
        <f t="shared" si="10"/>
        <v>41979</v>
      </c>
      <c r="K82" s="85">
        <f t="shared" si="11"/>
        <v>3778.1099999999997</v>
      </c>
      <c r="L82" s="85">
        <v>0</v>
      </c>
      <c r="M82" s="84">
        <f>J82+K82+L82</f>
        <v>45757.11</v>
      </c>
      <c r="N82" s="49" t="s">
        <v>180</v>
      </c>
      <c r="O82" s="49" t="s">
        <v>49</v>
      </c>
      <c r="P82" s="49" t="s">
        <v>180</v>
      </c>
      <c r="Q82" s="49" t="s">
        <v>49</v>
      </c>
      <c r="R82" s="130" t="s">
        <v>49</v>
      </c>
      <c r="S82" s="50"/>
    </row>
    <row r="83" spans="1:19" ht="31.75" customHeight="1">
      <c r="A83" s="45" t="s">
        <v>130</v>
      </c>
      <c r="B83" s="72" t="s">
        <v>139</v>
      </c>
      <c r="C83" s="119" t="s">
        <v>140</v>
      </c>
      <c r="D83" s="120" t="s">
        <v>48</v>
      </c>
      <c r="E83" s="118" t="s">
        <v>33</v>
      </c>
      <c r="F83" s="118" t="s">
        <v>49</v>
      </c>
      <c r="G83" s="128">
        <v>10</v>
      </c>
      <c r="H83" s="121">
        <v>70000</v>
      </c>
      <c r="I83" s="118">
        <v>1</v>
      </c>
      <c r="J83" s="63">
        <f t="shared" si="10"/>
        <v>70000</v>
      </c>
      <c r="K83" s="63">
        <f t="shared" si="11"/>
        <v>6300</v>
      </c>
      <c r="L83" s="63">
        <v>3700</v>
      </c>
      <c r="M83" s="64">
        <f>SUM(J83:L83)</f>
        <v>80000</v>
      </c>
      <c r="N83" s="49" t="s">
        <v>49</v>
      </c>
      <c r="O83" s="49" t="s">
        <v>180</v>
      </c>
      <c r="P83" s="49" t="s">
        <v>180</v>
      </c>
      <c r="Q83" s="49" t="s">
        <v>180</v>
      </c>
      <c r="R83" s="138" t="s">
        <v>49</v>
      </c>
      <c r="S83" s="50"/>
    </row>
    <row r="84" spans="1:19" ht="31.75" customHeight="1" thickBot="1">
      <c r="A84" s="45" t="s">
        <v>130</v>
      </c>
      <c r="B84" s="72" t="s">
        <v>139</v>
      </c>
      <c r="C84" s="50" t="s">
        <v>145</v>
      </c>
      <c r="D84" s="67" t="s">
        <v>48</v>
      </c>
      <c r="E84" s="66" t="s">
        <v>42</v>
      </c>
      <c r="F84" s="66" t="s">
        <v>49</v>
      </c>
      <c r="G84" s="45">
        <v>7</v>
      </c>
      <c r="H84" s="51">
        <v>135000</v>
      </c>
      <c r="I84" s="66">
        <v>1</v>
      </c>
      <c r="J84" s="63">
        <f t="shared" si="10"/>
        <v>135000</v>
      </c>
      <c r="K84" s="63">
        <f t="shared" si="11"/>
        <v>12150</v>
      </c>
      <c r="L84" s="63">
        <v>2825</v>
      </c>
      <c r="M84" s="64">
        <f>SUM(J84:L84)</f>
        <v>149975</v>
      </c>
      <c r="N84" s="146" t="s">
        <v>49</v>
      </c>
      <c r="O84" s="147" t="s">
        <v>180</v>
      </c>
      <c r="P84" s="147" t="s">
        <v>180</v>
      </c>
      <c r="Q84" s="147" t="s">
        <v>180</v>
      </c>
      <c r="R84" s="145" t="s">
        <v>49</v>
      </c>
      <c r="S84" s="50"/>
    </row>
    <row r="85" spans="1:19" ht="31.75" customHeight="1" thickBot="1">
      <c r="A85" s="177" t="s">
        <v>177</v>
      </c>
      <c r="B85" s="178"/>
      <c r="C85" s="178"/>
      <c r="D85" s="178"/>
      <c r="E85" s="178"/>
      <c r="F85" s="178"/>
      <c r="G85" s="178"/>
      <c r="H85" s="178"/>
      <c r="I85" s="178"/>
      <c r="J85" s="178"/>
      <c r="K85" s="178"/>
      <c r="L85" s="179"/>
      <c r="M85" s="103">
        <f>SUM(M79:M84)</f>
        <v>288343.61</v>
      </c>
      <c r="N85" s="104"/>
      <c r="O85" s="105"/>
      <c r="P85" s="105"/>
      <c r="Q85" s="105"/>
      <c r="R85" s="132"/>
      <c r="S85" s="133" t="s">
        <v>4</v>
      </c>
    </row>
    <row r="86" spans="1:19" ht="31.75" customHeight="1" thickBot="1">
      <c r="A86" s="86" t="s">
        <v>23</v>
      </c>
      <c r="B86" s="86"/>
      <c r="C86" s="86"/>
      <c r="D86" s="86"/>
      <c r="E86" s="87"/>
      <c r="F86" s="87"/>
      <c r="G86" s="87"/>
      <c r="H86" s="86"/>
      <c r="I86" s="86"/>
      <c r="J86" s="88"/>
      <c r="K86" s="86"/>
      <c r="L86" s="86"/>
      <c r="M86" s="86"/>
      <c r="N86" s="87"/>
      <c r="O86" s="87"/>
      <c r="P86" s="87"/>
      <c r="Q86" s="87"/>
      <c r="R86" s="86"/>
      <c r="S86" s="136" t="s">
        <v>4</v>
      </c>
    </row>
    <row r="87" spans="1:19" ht="52.75" customHeight="1" thickBot="1">
      <c r="A87" s="89" t="s">
        <v>129</v>
      </c>
      <c r="B87" s="90" t="s">
        <v>46</v>
      </c>
      <c r="C87" s="91" t="s">
        <v>159</v>
      </c>
      <c r="D87" s="92" t="s">
        <v>95</v>
      </c>
      <c r="E87" s="93" t="s">
        <v>69</v>
      </c>
      <c r="F87" s="93" t="s">
        <v>69</v>
      </c>
      <c r="G87" s="93" t="s">
        <v>69</v>
      </c>
      <c r="H87" s="94">
        <v>5000</v>
      </c>
      <c r="I87" s="93">
        <v>2</v>
      </c>
      <c r="J87" s="95">
        <f>H87*I87</f>
        <v>10000</v>
      </c>
      <c r="K87" s="96"/>
      <c r="L87" s="92"/>
      <c r="M87" s="97">
        <f>J87+K87+L87</f>
        <v>10000</v>
      </c>
      <c r="N87" s="98" t="s">
        <v>49</v>
      </c>
      <c r="O87" s="24" t="s">
        <v>49</v>
      </c>
      <c r="P87" s="24" t="s">
        <v>49</v>
      </c>
      <c r="Q87" s="24" t="s">
        <v>49</v>
      </c>
      <c r="R87" s="148" t="s">
        <v>180</v>
      </c>
      <c r="S87" s="41"/>
    </row>
    <row r="88" spans="1:19" ht="52.75" customHeight="1" thickBot="1">
      <c r="A88" s="89" t="s">
        <v>129</v>
      </c>
      <c r="B88" s="99" t="s">
        <v>46</v>
      </c>
      <c r="C88" s="41" t="s">
        <v>160</v>
      </c>
      <c r="D88" s="100" t="s">
        <v>95</v>
      </c>
      <c r="E88" s="101" t="s">
        <v>69</v>
      </c>
      <c r="F88" s="101" t="s">
        <v>69</v>
      </c>
      <c r="G88" s="101" t="s">
        <v>69</v>
      </c>
      <c r="H88" s="42">
        <v>3000</v>
      </c>
      <c r="I88" s="101">
        <v>1</v>
      </c>
      <c r="J88" s="43">
        <f>H88*I88</f>
        <v>3000</v>
      </c>
      <c r="K88" s="102">
        <f>J88*0.09</f>
        <v>270</v>
      </c>
      <c r="L88" s="100"/>
      <c r="M88" s="40">
        <f>J88+K88+L88</f>
        <v>3270</v>
      </c>
      <c r="N88" s="98" t="s">
        <v>49</v>
      </c>
      <c r="O88" s="24" t="s">
        <v>49</v>
      </c>
      <c r="P88" s="24" t="s">
        <v>49</v>
      </c>
      <c r="Q88" s="24" t="s">
        <v>49</v>
      </c>
      <c r="R88" s="148" t="s">
        <v>180</v>
      </c>
      <c r="S88" s="41"/>
    </row>
    <row r="89" spans="1:19" ht="52.75" customHeight="1" thickBot="1">
      <c r="A89" s="89" t="s">
        <v>129</v>
      </c>
      <c r="B89" s="99" t="s">
        <v>46</v>
      </c>
      <c r="C89" s="41" t="s">
        <v>161</v>
      </c>
      <c r="D89" s="100" t="s">
        <v>95</v>
      </c>
      <c r="E89" s="101" t="s">
        <v>69</v>
      </c>
      <c r="F89" s="101" t="s">
        <v>69</v>
      </c>
      <c r="G89" s="101" t="s">
        <v>69</v>
      </c>
      <c r="H89" s="42">
        <v>243</v>
      </c>
      <c r="I89" s="101">
        <v>40</v>
      </c>
      <c r="J89" s="43">
        <f>H89*I89</f>
        <v>9720</v>
      </c>
      <c r="K89" s="100"/>
      <c r="L89" s="100"/>
      <c r="M89" s="40">
        <f>J89+K89+L89</f>
        <v>9720</v>
      </c>
      <c r="N89" s="98" t="s">
        <v>49</v>
      </c>
      <c r="O89" s="24" t="s">
        <v>49</v>
      </c>
      <c r="P89" s="24" t="s">
        <v>49</v>
      </c>
      <c r="Q89" s="24" t="s">
        <v>49</v>
      </c>
      <c r="R89" s="148" t="s">
        <v>180</v>
      </c>
      <c r="S89" s="41"/>
    </row>
    <row r="90" spans="1:19" ht="31.75" customHeight="1" thickBot="1">
      <c r="A90" s="89" t="s">
        <v>129</v>
      </c>
      <c r="B90" s="99" t="s">
        <v>46</v>
      </c>
      <c r="C90" s="41" t="s">
        <v>162</v>
      </c>
      <c r="D90" s="100" t="s">
        <v>48</v>
      </c>
      <c r="E90" s="101" t="s">
        <v>69</v>
      </c>
      <c r="F90" s="101" t="s">
        <v>69</v>
      </c>
      <c r="G90" s="101" t="s">
        <v>69</v>
      </c>
      <c r="H90" s="42">
        <v>3999</v>
      </c>
      <c r="I90" s="101">
        <v>8</v>
      </c>
      <c r="J90" s="43">
        <f>H90*I90</f>
        <v>31992</v>
      </c>
      <c r="K90" s="102">
        <f>J90*0.09</f>
        <v>2879.2799999999997</v>
      </c>
      <c r="L90" s="100"/>
      <c r="M90" s="40">
        <f>J90+K90+L90</f>
        <v>34871.279999999999</v>
      </c>
      <c r="N90" s="98" t="s">
        <v>49</v>
      </c>
      <c r="O90" s="24" t="s">
        <v>49</v>
      </c>
      <c r="P90" s="24" t="s">
        <v>49</v>
      </c>
      <c r="Q90" s="24" t="s">
        <v>49</v>
      </c>
      <c r="R90" s="148" t="s">
        <v>180</v>
      </c>
      <c r="S90" s="41"/>
    </row>
    <row r="91" spans="1:19" ht="31.75" customHeight="1" thickBot="1">
      <c r="A91" s="89" t="s">
        <v>129</v>
      </c>
      <c r="B91" s="99" t="s">
        <v>46</v>
      </c>
      <c r="C91" s="41" t="s">
        <v>163</v>
      </c>
      <c r="D91" s="100" t="s">
        <v>48</v>
      </c>
      <c r="E91" s="101" t="s">
        <v>69</v>
      </c>
      <c r="F91" s="101" t="s">
        <v>69</v>
      </c>
      <c r="G91" s="101" t="s">
        <v>69</v>
      </c>
      <c r="H91" s="42">
        <v>3628</v>
      </c>
      <c r="I91" s="101">
        <v>4</v>
      </c>
      <c r="J91" s="43">
        <f>H91*I91</f>
        <v>14512</v>
      </c>
      <c r="K91" s="102">
        <f>J91*0.09</f>
        <v>1306.08</v>
      </c>
      <c r="L91" s="100"/>
      <c r="M91" s="40">
        <f>J91+K91+L91</f>
        <v>15818.08</v>
      </c>
      <c r="N91" s="98" t="s">
        <v>49</v>
      </c>
      <c r="O91" s="24" t="s">
        <v>49</v>
      </c>
      <c r="P91" s="24" t="s">
        <v>49</v>
      </c>
      <c r="Q91" s="24" t="s">
        <v>49</v>
      </c>
      <c r="R91" s="148" t="s">
        <v>180</v>
      </c>
      <c r="S91" s="41"/>
    </row>
    <row r="92" spans="1:19" ht="31.75" customHeight="1" thickBot="1">
      <c r="A92" s="177" t="s">
        <v>164</v>
      </c>
      <c r="B92" s="178"/>
      <c r="C92" s="178"/>
      <c r="D92" s="178"/>
      <c r="E92" s="178"/>
      <c r="F92" s="178"/>
      <c r="G92" s="178"/>
      <c r="H92" s="178"/>
      <c r="I92" s="178"/>
      <c r="J92" s="178"/>
      <c r="K92" s="178"/>
      <c r="L92" s="179"/>
      <c r="M92" s="103">
        <f>SUM(M87:M91)</f>
        <v>73679.360000000001</v>
      </c>
      <c r="N92" s="104"/>
      <c r="O92" s="105"/>
      <c r="P92" s="105"/>
      <c r="Q92" s="105"/>
      <c r="R92" s="132"/>
      <c r="S92" s="133"/>
    </row>
    <row r="93" spans="1:19" ht="31.75" customHeight="1" thickBot="1">
      <c r="A93" s="86" t="s">
        <v>165</v>
      </c>
      <c r="B93" s="86"/>
      <c r="C93" s="86"/>
      <c r="D93" s="86"/>
      <c r="E93" s="87"/>
      <c r="F93" s="87"/>
      <c r="G93" s="87"/>
      <c r="H93" s="86"/>
      <c r="I93" s="86"/>
      <c r="J93" s="88"/>
      <c r="K93" s="86"/>
      <c r="L93" s="86"/>
      <c r="M93" s="86"/>
      <c r="N93" s="87"/>
      <c r="O93" s="87"/>
      <c r="P93" s="87"/>
      <c r="Q93" s="87"/>
      <c r="R93" s="86"/>
      <c r="S93" s="134"/>
    </row>
    <row r="94" spans="1:19" s="162" customFormat="1" ht="31.75" customHeight="1" thickBot="1">
      <c r="A94" s="149" t="s">
        <v>129</v>
      </c>
      <c r="B94" s="150" t="s">
        <v>46</v>
      </c>
      <c r="C94" s="151" t="s">
        <v>166</v>
      </c>
      <c r="D94" s="152" t="s">
        <v>48</v>
      </c>
      <c r="E94" s="153" t="s">
        <v>69</v>
      </c>
      <c r="F94" s="153" t="s">
        <v>69</v>
      </c>
      <c r="G94" s="153" t="s">
        <v>69</v>
      </c>
      <c r="H94" s="154">
        <v>1200</v>
      </c>
      <c r="I94" s="153">
        <v>2</v>
      </c>
      <c r="J94" s="155">
        <f>H94*I94</f>
        <v>2400</v>
      </c>
      <c r="K94" s="156">
        <f>J94*0.09</f>
        <v>216</v>
      </c>
      <c r="L94" s="156">
        <v>0</v>
      </c>
      <c r="M94" s="157">
        <f>J94+K94+L94</f>
        <v>2616</v>
      </c>
      <c r="N94" s="158" t="s">
        <v>49</v>
      </c>
      <c r="O94" s="159" t="s">
        <v>49</v>
      </c>
      <c r="P94" s="159" t="s">
        <v>49</v>
      </c>
      <c r="Q94" s="159" t="s">
        <v>49</v>
      </c>
      <c r="R94" s="160" t="s">
        <v>49</v>
      </c>
      <c r="S94" s="161" t="s">
        <v>182</v>
      </c>
    </row>
    <row r="95" spans="1:19" ht="31.75" customHeight="1" thickBot="1">
      <c r="A95" s="89" t="s">
        <v>129</v>
      </c>
      <c r="B95" s="99" t="s">
        <v>46</v>
      </c>
      <c r="C95" s="41" t="s">
        <v>167</v>
      </c>
      <c r="D95" s="100" t="s">
        <v>48</v>
      </c>
      <c r="E95" s="101" t="s">
        <v>69</v>
      </c>
      <c r="F95" s="101" t="s">
        <v>69</v>
      </c>
      <c r="G95" s="101" t="s">
        <v>69</v>
      </c>
      <c r="H95" s="42">
        <v>232.95</v>
      </c>
      <c r="I95" s="101">
        <v>1</v>
      </c>
      <c r="J95" s="43">
        <f>H95*I95</f>
        <v>232.95</v>
      </c>
      <c r="K95" s="44">
        <f>J95*0.09</f>
        <v>20.965499999999999</v>
      </c>
      <c r="L95" s="44">
        <v>0</v>
      </c>
      <c r="M95" s="40">
        <f>J95+K95+L95</f>
        <v>253.91549999999998</v>
      </c>
      <c r="N95" s="98" t="s">
        <v>49</v>
      </c>
      <c r="O95" s="24" t="s">
        <v>49</v>
      </c>
      <c r="P95" s="24" t="s">
        <v>49</v>
      </c>
      <c r="Q95" s="24" t="s">
        <v>49</v>
      </c>
      <c r="R95" s="148" t="s">
        <v>49</v>
      </c>
      <c r="S95" s="41" t="s">
        <v>183</v>
      </c>
    </row>
    <row r="96" spans="1:19" ht="68.25" customHeight="1" thickBot="1">
      <c r="A96" s="89" t="s">
        <v>129</v>
      </c>
      <c r="B96" s="99" t="s">
        <v>46</v>
      </c>
      <c r="C96" s="41" t="s">
        <v>168</v>
      </c>
      <c r="D96" s="100" t="s">
        <v>48</v>
      </c>
      <c r="E96" s="101" t="s">
        <v>69</v>
      </c>
      <c r="F96" s="101" t="s">
        <v>69</v>
      </c>
      <c r="G96" s="101" t="s">
        <v>69</v>
      </c>
      <c r="H96" s="42" t="s">
        <v>169</v>
      </c>
      <c r="I96" s="101">
        <v>0</v>
      </c>
      <c r="J96" s="43" t="s">
        <v>69</v>
      </c>
      <c r="K96" s="44">
        <v>0</v>
      </c>
      <c r="L96" s="44">
        <v>0</v>
      </c>
      <c r="M96" s="108">
        <v>0</v>
      </c>
      <c r="N96" s="98" t="s">
        <v>49</v>
      </c>
      <c r="O96" s="24" t="s">
        <v>49</v>
      </c>
      <c r="P96" s="24" t="s">
        <v>49</v>
      </c>
      <c r="Q96" s="24" t="s">
        <v>49</v>
      </c>
      <c r="R96" s="148" t="s">
        <v>49</v>
      </c>
      <c r="S96" s="41" t="s">
        <v>184</v>
      </c>
    </row>
    <row r="97" spans="1:19" ht="64" customHeight="1" thickBot="1">
      <c r="A97" s="89" t="s">
        <v>129</v>
      </c>
      <c r="B97" s="99" t="s">
        <v>46</v>
      </c>
      <c r="C97" s="41" t="s">
        <v>170</v>
      </c>
      <c r="D97" s="100" t="s">
        <v>48</v>
      </c>
      <c r="E97" s="101" t="s">
        <v>69</v>
      </c>
      <c r="F97" s="101" t="s">
        <v>69</v>
      </c>
      <c r="G97" s="101" t="s">
        <v>69</v>
      </c>
      <c r="H97" s="42">
        <v>1200</v>
      </c>
      <c r="I97" s="101">
        <v>10</v>
      </c>
      <c r="J97" s="43">
        <f>H97*I97</f>
        <v>12000</v>
      </c>
      <c r="K97" s="44">
        <f>J97*0.09</f>
        <v>1080</v>
      </c>
      <c r="L97" s="44">
        <v>0</v>
      </c>
      <c r="M97" s="40">
        <f>J97+K97+L97</f>
        <v>13080</v>
      </c>
      <c r="N97" s="98" t="s">
        <v>49</v>
      </c>
      <c r="O97" s="24" t="s">
        <v>49</v>
      </c>
      <c r="P97" s="24" t="s">
        <v>49</v>
      </c>
      <c r="Q97" s="24" t="s">
        <v>49</v>
      </c>
      <c r="R97" s="148" t="s">
        <v>180</v>
      </c>
      <c r="S97" s="41" t="s">
        <v>185</v>
      </c>
    </row>
    <row r="98" spans="1:19" ht="31.75" customHeight="1" thickBot="1">
      <c r="A98" s="177" t="s">
        <v>164</v>
      </c>
      <c r="B98" s="178"/>
      <c r="C98" s="178"/>
      <c r="D98" s="178"/>
      <c r="E98" s="178"/>
      <c r="F98" s="178"/>
      <c r="G98" s="178"/>
      <c r="H98" s="178"/>
      <c r="I98" s="178"/>
      <c r="J98" s="178"/>
      <c r="K98" s="178"/>
      <c r="L98" s="179"/>
      <c r="M98" s="103">
        <f>SUM(M94:M97)</f>
        <v>15949.915499999999</v>
      </c>
      <c r="N98" s="104"/>
      <c r="O98" s="105"/>
      <c r="P98" s="105"/>
      <c r="Q98" s="105"/>
      <c r="R98" s="132"/>
      <c r="S98" s="133"/>
    </row>
    <row r="100" spans="1:19" ht="17" thickBot="1"/>
    <row r="101" spans="1:19" ht="31.75" customHeight="1" thickBot="1">
      <c r="A101" s="177" t="s">
        <v>178</v>
      </c>
      <c r="B101" s="178"/>
      <c r="C101" s="178"/>
      <c r="D101" s="178"/>
      <c r="E101" s="178"/>
      <c r="F101" s="178"/>
      <c r="G101" s="178"/>
      <c r="H101" s="178"/>
      <c r="I101" s="178"/>
      <c r="J101" s="178"/>
      <c r="K101" s="178"/>
      <c r="L101" s="179"/>
      <c r="M101" s="103">
        <f>M98+M92+M85+M78+M67</f>
        <v>1596668.6204000001</v>
      </c>
    </row>
  </sheetData>
  <mergeCells count="12">
    <mergeCell ref="S4:S5"/>
    <mergeCell ref="A101:L101"/>
    <mergeCell ref="B1:M1"/>
    <mergeCell ref="B2:Q2"/>
    <mergeCell ref="B3:Q3"/>
    <mergeCell ref="A4:M4"/>
    <mergeCell ref="N4:R4"/>
    <mergeCell ref="A85:L85"/>
    <mergeCell ref="A92:L92"/>
    <mergeCell ref="A98:L98"/>
    <mergeCell ref="A67:L67"/>
    <mergeCell ref="A78:L78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1"/>
  <sheetViews>
    <sheetView tabSelected="1" zoomScaleNormal="100" workbookViewId="0">
      <selection activeCell="B2" sqref="B2:S2"/>
    </sheetView>
  </sheetViews>
  <sheetFormatPr baseColWidth="10" defaultColWidth="8.83203125" defaultRowHeight="16"/>
  <cols>
    <col min="1" max="3" width="8.83203125" style="117"/>
    <col min="4" max="5" width="29.1640625" style="117" customWidth="1"/>
    <col min="6" max="6" width="8.83203125" style="117"/>
    <col min="7" max="9" width="8.83203125" style="129"/>
    <col min="10" max="10" width="10.1640625" style="117" customWidth="1"/>
    <col min="11" max="11" width="8.83203125" style="117"/>
    <col min="12" max="12" width="10.6640625" style="117" bestFit="1" customWidth="1"/>
    <col min="13" max="13" width="10.6640625" style="117" customWidth="1"/>
    <col min="14" max="14" width="8.83203125" style="117"/>
    <col min="15" max="15" width="14.6640625" style="117" customWidth="1"/>
    <col min="16" max="20" width="8.83203125" style="117"/>
    <col min="21" max="21" width="31.33203125" style="127" customWidth="1"/>
    <col min="22" max="16384" width="8.83203125" style="117"/>
  </cols>
  <sheetData>
    <row r="1" spans="1:21">
      <c r="A1" s="47"/>
      <c r="B1" s="191" t="s">
        <v>0</v>
      </c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48"/>
      <c r="Q1" s="48"/>
      <c r="R1" s="48"/>
      <c r="S1" s="48"/>
      <c r="T1" s="47"/>
      <c r="U1" s="23"/>
    </row>
    <row r="2" spans="1:21">
      <c r="A2" s="47"/>
      <c r="B2" s="192" t="s">
        <v>244</v>
      </c>
      <c r="C2" s="193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5"/>
      <c r="T2" s="47"/>
      <c r="U2" s="23"/>
    </row>
    <row r="3" spans="1:21" ht="94.5" customHeight="1">
      <c r="A3" s="47"/>
      <c r="B3" s="184" t="s">
        <v>194</v>
      </c>
      <c r="C3" s="196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47"/>
      <c r="U3" s="23"/>
    </row>
    <row r="4" spans="1:21" ht="24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7" t="s">
        <v>13</v>
      </c>
      <c r="Q4" s="187"/>
      <c r="R4" s="187"/>
      <c r="S4" s="187"/>
      <c r="T4" s="188"/>
      <c r="U4" s="189" t="s">
        <v>24</v>
      </c>
    </row>
    <row r="5" spans="1:21" ht="65">
      <c r="A5" s="109" t="s">
        <v>28</v>
      </c>
      <c r="B5" s="110" t="s">
        <v>196</v>
      </c>
      <c r="C5" s="110" t="s">
        <v>197</v>
      </c>
      <c r="D5" s="111" t="s">
        <v>172</v>
      </c>
      <c r="E5" s="111" t="s">
        <v>195</v>
      </c>
      <c r="F5" s="109" t="s">
        <v>17</v>
      </c>
      <c r="G5" s="109" t="s">
        <v>6</v>
      </c>
      <c r="H5" s="109" t="s">
        <v>5</v>
      </c>
      <c r="I5" s="109" t="s">
        <v>7</v>
      </c>
      <c r="J5" s="109" t="s">
        <v>1</v>
      </c>
      <c r="K5" s="109" t="s">
        <v>29</v>
      </c>
      <c r="L5" s="112" t="s">
        <v>18</v>
      </c>
      <c r="M5" s="109" t="s">
        <v>198</v>
      </c>
      <c r="N5" s="109" t="s">
        <v>20</v>
      </c>
      <c r="O5" s="109" t="s">
        <v>3</v>
      </c>
      <c r="P5" s="79" t="s">
        <v>10</v>
      </c>
      <c r="Q5" s="79" t="s">
        <v>11</v>
      </c>
      <c r="R5" s="79" t="s">
        <v>22</v>
      </c>
      <c r="S5" s="79" t="s">
        <v>12</v>
      </c>
      <c r="T5" s="135" t="s">
        <v>23</v>
      </c>
      <c r="U5" s="190"/>
    </row>
    <row r="6" spans="1:21" ht="31.75" customHeight="1">
      <c r="A6" s="176" t="s">
        <v>199</v>
      </c>
      <c r="B6" s="71" t="s">
        <v>200</v>
      </c>
      <c r="C6" s="71" t="s">
        <v>201</v>
      </c>
      <c r="D6" s="74" t="s">
        <v>202</v>
      </c>
      <c r="E6" s="74" t="s">
        <v>229</v>
      </c>
      <c r="F6" s="67" t="s">
        <v>203</v>
      </c>
      <c r="G6" s="66" t="s">
        <v>49</v>
      </c>
      <c r="H6" s="66" t="s">
        <v>49</v>
      </c>
      <c r="I6" s="66">
        <v>7</v>
      </c>
      <c r="J6" s="51">
        <v>12000</v>
      </c>
      <c r="K6" s="45">
        <v>1</v>
      </c>
      <c r="L6" s="51">
        <v>12000</v>
      </c>
      <c r="M6" s="51">
        <v>1080</v>
      </c>
      <c r="N6" s="51">
        <v>100</v>
      </c>
      <c r="O6" s="75">
        <v>13180</v>
      </c>
      <c r="P6" s="22"/>
      <c r="Q6" s="22"/>
      <c r="R6" s="22"/>
      <c r="S6" s="22"/>
      <c r="T6" s="131"/>
      <c r="U6" s="50"/>
    </row>
    <row r="7" spans="1:21" ht="31.75" customHeight="1">
      <c r="A7" s="176" t="s">
        <v>199</v>
      </c>
      <c r="B7" s="71" t="s">
        <v>200</v>
      </c>
      <c r="C7" s="71" t="s">
        <v>201</v>
      </c>
      <c r="D7" s="74" t="s">
        <v>204</v>
      </c>
      <c r="E7" s="74" t="s">
        <v>229</v>
      </c>
      <c r="F7" s="67" t="s">
        <v>203</v>
      </c>
      <c r="G7" s="66" t="s">
        <v>49</v>
      </c>
      <c r="H7" s="66" t="s">
        <v>49</v>
      </c>
      <c r="I7" s="66">
        <v>7</v>
      </c>
      <c r="J7" s="51">
        <v>19800</v>
      </c>
      <c r="K7" s="45">
        <v>1</v>
      </c>
      <c r="L7" s="51">
        <v>19800</v>
      </c>
      <c r="M7" s="51">
        <v>1782</v>
      </c>
      <c r="N7" s="51">
        <v>100</v>
      </c>
      <c r="O7" s="75">
        <v>21682</v>
      </c>
      <c r="P7" s="22"/>
      <c r="Q7" s="22"/>
      <c r="R7" s="22"/>
      <c r="S7" s="22"/>
      <c r="T7" s="131"/>
      <c r="U7" s="50"/>
    </row>
    <row r="8" spans="1:21" ht="31.75" customHeight="1">
      <c r="A8" s="176" t="s">
        <v>199</v>
      </c>
      <c r="B8" s="71" t="s">
        <v>36</v>
      </c>
      <c r="C8" s="71" t="s">
        <v>201</v>
      </c>
      <c r="D8" s="74" t="s">
        <v>205</v>
      </c>
      <c r="E8" s="74" t="s">
        <v>206</v>
      </c>
      <c r="F8" s="67" t="s">
        <v>203</v>
      </c>
      <c r="G8" s="66" t="s">
        <v>49</v>
      </c>
      <c r="H8" s="66" t="s">
        <v>49</v>
      </c>
      <c r="I8" s="66">
        <v>5</v>
      </c>
      <c r="J8" s="51">
        <v>19500</v>
      </c>
      <c r="K8" s="45">
        <v>1</v>
      </c>
      <c r="L8" s="51">
        <v>19500</v>
      </c>
      <c r="M8" s="51">
        <v>1755</v>
      </c>
      <c r="N8" s="51">
        <v>100</v>
      </c>
      <c r="O8" s="75">
        <v>21355</v>
      </c>
      <c r="P8" s="22"/>
      <c r="Q8" s="22"/>
      <c r="R8" s="22"/>
      <c r="S8" s="22"/>
      <c r="T8" s="131"/>
      <c r="U8" s="50"/>
    </row>
    <row r="9" spans="1:21" ht="31.75" customHeight="1">
      <c r="A9" s="176" t="s">
        <v>199</v>
      </c>
      <c r="B9" s="71" t="s">
        <v>207</v>
      </c>
      <c r="C9" s="71" t="s">
        <v>201</v>
      </c>
      <c r="D9" s="74" t="s">
        <v>208</v>
      </c>
      <c r="E9" s="74" t="s">
        <v>230</v>
      </c>
      <c r="F9" s="67" t="s">
        <v>203</v>
      </c>
      <c r="G9" s="66" t="s">
        <v>49</v>
      </c>
      <c r="H9" s="66" t="s">
        <v>49</v>
      </c>
      <c r="I9" s="66">
        <v>5</v>
      </c>
      <c r="J9" s="51">
        <v>15000</v>
      </c>
      <c r="K9" s="45">
        <v>1</v>
      </c>
      <c r="L9" s="51">
        <v>15000</v>
      </c>
      <c r="M9" s="51">
        <v>1350</v>
      </c>
      <c r="N9" s="51">
        <v>100</v>
      </c>
      <c r="O9" s="75">
        <v>16400</v>
      </c>
      <c r="P9" s="22"/>
      <c r="Q9" s="22"/>
      <c r="R9" s="22"/>
      <c r="S9" s="22"/>
      <c r="T9" s="131"/>
      <c r="U9" s="50"/>
    </row>
    <row r="10" spans="1:21" ht="31.75" customHeight="1">
      <c r="A10" s="176" t="s">
        <v>199</v>
      </c>
      <c r="B10" s="71" t="s">
        <v>200</v>
      </c>
      <c r="C10" s="71" t="s">
        <v>201</v>
      </c>
      <c r="D10" s="74" t="s">
        <v>209</v>
      </c>
      <c r="E10" s="74" t="s">
        <v>206</v>
      </c>
      <c r="F10" s="67" t="s">
        <v>203</v>
      </c>
      <c r="G10" s="66" t="s">
        <v>49</v>
      </c>
      <c r="H10" s="66" t="s">
        <v>49</v>
      </c>
      <c r="I10" s="66">
        <v>5</v>
      </c>
      <c r="J10" s="51">
        <v>10900</v>
      </c>
      <c r="K10" s="45">
        <v>1</v>
      </c>
      <c r="L10" s="51">
        <v>10900</v>
      </c>
      <c r="M10" s="51">
        <v>981</v>
      </c>
      <c r="N10" s="51">
        <v>100</v>
      </c>
      <c r="O10" s="75">
        <v>11981</v>
      </c>
      <c r="P10" s="22"/>
      <c r="Q10" s="22"/>
      <c r="R10" s="22"/>
      <c r="S10" s="22"/>
      <c r="T10" s="131"/>
      <c r="U10" s="50"/>
    </row>
    <row r="11" spans="1:21" ht="31.75" customHeight="1">
      <c r="A11" s="176" t="s">
        <v>199</v>
      </c>
      <c r="B11" s="71" t="s">
        <v>36</v>
      </c>
      <c r="C11" s="71" t="s">
        <v>201</v>
      </c>
      <c r="D11" s="50" t="s">
        <v>210</v>
      </c>
      <c r="E11" s="74" t="s">
        <v>231</v>
      </c>
      <c r="F11" s="67" t="s">
        <v>203</v>
      </c>
      <c r="G11" s="66" t="s">
        <v>49</v>
      </c>
      <c r="H11" s="66" t="s">
        <v>49</v>
      </c>
      <c r="I11" s="45">
        <v>5</v>
      </c>
      <c r="J11" s="51">
        <v>640</v>
      </c>
      <c r="K11" s="66">
        <v>1</v>
      </c>
      <c r="L11" s="51">
        <v>640</v>
      </c>
      <c r="M11" s="51">
        <v>58</v>
      </c>
      <c r="N11" s="51">
        <v>50</v>
      </c>
      <c r="O11" s="75">
        <v>748</v>
      </c>
      <c r="P11" s="49"/>
      <c r="Q11" s="49"/>
      <c r="R11" s="49"/>
      <c r="S11" s="49"/>
      <c r="T11" s="130"/>
      <c r="U11" s="50"/>
    </row>
    <row r="12" spans="1:21" ht="31.75" customHeight="1">
      <c r="A12" s="176" t="s">
        <v>199</v>
      </c>
      <c r="B12" s="71" t="s">
        <v>200</v>
      </c>
      <c r="C12" s="71" t="s">
        <v>201</v>
      </c>
      <c r="D12" s="50" t="s">
        <v>211</v>
      </c>
      <c r="E12" s="74" t="s">
        <v>232</v>
      </c>
      <c r="F12" s="67" t="s">
        <v>203</v>
      </c>
      <c r="G12" s="66" t="s">
        <v>49</v>
      </c>
      <c r="H12" s="66" t="s">
        <v>49</v>
      </c>
      <c r="I12" s="45">
        <v>7</v>
      </c>
      <c r="J12" s="51">
        <v>4780</v>
      </c>
      <c r="K12" s="66">
        <v>1</v>
      </c>
      <c r="L12" s="51">
        <v>4780</v>
      </c>
      <c r="M12" s="51">
        <v>430</v>
      </c>
      <c r="N12" s="51">
        <v>100</v>
      </c>
      <c r="O12" s="75">
        <v>5310</v>
      </c>
      <c r="P12" s="49"/>
      <c r="Q12" s="49"/>
      <c r="R12" s="49"/>
      <c r="S12" s="49"/>
      <c r="T12" s="130"/>
      <c r="U12" s="50"/>
    </row>
    <row r="13" spans="1:21" ht="31.75" customHeight="1">
      <c r="A13" s="176" t="s">
        <v>199</v>
      </c>
      <c r="B13" s="71" t="s">
        <v>200</v>
      </c>
      <c r="C13" s="71" t="s">
        <v>201</v>
      </c>
      <c r="D13" s="50" t="s">
        <v>212</v>
      </c>
      <c r="E13" s="74" t="s">
        <v>228</v>
      </c>
      <c r="F13" s="67" t="s">
        <v>203</v>
      </c>
      <c r="G13" s="66" t="s">
        <v>49</v>
      </c>
      <c r="H13" s="66" t="s">
        <v>49</v>
      </c>
      <c r="I13" s="45">
        <v>10</v>
      </c>
      <c r="J13" s="51">
        <v>170</v>
      </c>
      <c r="K13" s="66">
        <v>6</v>
      </c>
      <c r="L13" s="51">
        <v>1020</v>
      </c>
      <c r="M13" s="51">
        <v>92</v>
      </c>
      <c r="N13" s="51">
        <v>25</v>
      </c>
      <c r="O13" s="75">
        <v>1137</v>
      </c>
      <c r="P13" s="49"/>
      <c r="Q13" s="49"/>
      <c r="R13" s="49"/>
      <c r="S13" s="49"/>
      <c r="T13" s="130"/>
      <c r="U13" s="50"/>
    </row>
    <row r="14" spans="1:21" ht="31.75" customHeight="1">
      <c r="A14" s="176" t="s">
        <v>199</v>
      </c>
      <c r="B14" s="71" t="s">
        <v>200</v>
      </c>
      <c r="C14" s="71" t="s">
        <v>201</v>
      </c>
      <c r="D14" s="50" t="s">
        <v>213</v>
      </c>
      <c r="E14" s="74" t="s">
        <v>228</v>
      </c>
      <c r="F14" s="67" t="s">
        <v>203</v>
      </c>
      <c r="G14" s="66" t="s">
        <v>49</v>
      </c>
      <c r="H14" s="66" t="s">
        <v>49</v>
      </c>
      <c r="I14" s="45">
        <v>10</v>
      </c>
      <c r="J14" s="51">
        <v>210</v>
      </c>
      <c r="K14" s="66">
        <v>10</v>
      </c>
      <c r="L14" s="51">
        <v>2100</v>
      </c>
      <c r="M14" s="51">
        <v>189</v>
      </c>
      <c r="N14" s="51">
        <v>25</v>
      </c>
      <c r="O14" s="75">
        <v>2314</v>
      </c>
      <c r="P14" s="49"/>
      <c r="Q14" s="49"/>
      <c r="R14" s="49"/>
      <c r="S14" s="49"/>
      <c r="T14" s="131"/>
      <c r="U14" s="50"/>
    </row>
    <row r="15" spans="1:21" ht="31.75" customHeight="1">
      <c r="A15" s="176" t="s">
        <v>199</v>
      </c>
      <c r="B15" s="71" t="s">
        <v>200</v>
      </c>
      <c r="C15" s="71" t="s">
        <v>201</v>
      </c>
      <c r="D15" s="50" t="s">
        <v>214</v>
      </c>
      <c r="E15" s="74" t="s">
        <v>228</v>
      </c>
      <c r="F15" s="67" t="s">
        <v>203</v>
      </c>
      <c r="G15" s="66" t="s">
        <v>49</v>
      </c>
      <c r="H15" s="66" t="s">
        <v>49</v>
      </c>
      <c r="I15" s="45">
        <v>10</v>
      </c>
      <c r="J15" s="51">
        <v>40</v>
      </c>
      <c r="K15" s="66">
        <v>10</v>
      </c>
      <c r="L15" s="51">
        <v>400</v>
      </c>
      <c r="M15" s="51">
        <v>36</v>
      </c>
      <c r="N15" s="51">
        <v>10</v>
      </c>
      <c r="O15" s="75">
        <v>446</v>
      </c>
      <c r="P15" s="49"/>
      <c r="Q15" s="49"/>
      <c r="R15" s="49"/>
      <c r="S15" s="49"/>
      <c r="T15" s="131"/>
      <c r="U15" s="50"/>
    </row>
    <row r="16" spans="1:21" ht="31.75" customHeight="1">
      <c r="A16" s="176" t="s">
        <v>199</v>
      </c>
      <c r="B16" s="71" t="s">
        <v>200</v>
      </c>
      <c r="C16" s="71" t="s">
        <v>201</v>
      </c>
      <c r="D16" s="50" t="s">
        <v>215</v>
      </c>
      <c r="E16" s="74" t="s">
        <v>233</v>
      </c>
      <c r="F16" s="67" t="s">
        <v>203</v>
      </c>
      <c r="G16" s="66" t="s">
        <v>49</v>
      </c>
      <c r="H16" s="66" t="s">
        <v>49</v>
      </c>
      <c r="I16" s="45">
        <v>4</v>
      </c>
      <c r="J16" s="51">
        <v>800</v>
      </c>
      <c r="K16" s="66">
        <v>5</v>
      </c>
      <c r="L16" s="51">
        <v>4000</v>
      </c>
      <c r="M16" s="51">
        <v>360</v>
      </c>
      <c r="N16" s="51">
        <v>25</v>
      </c>
      <c r="O16" s="75">
        <v>4385</v>
      </c>
      <c r="P16" s="49"/>
      <c r="Q16" s="49"/>
      <c r="R16" s="49"/>
      <c r="S16" s="49"/>
      <c r="T16" s="131"/>
      <c r="U16" s="50"/>
    </row>
    <row r="17" spans="1:21" ht="31.75" customHeight="1">
      <c r="A17" s="176" t="s">
        <v>216</v>
      </c>
      <c r="B17" s="71" t="s">
        <v>200</v>
      </c>
      <c r="C17" s="71" t="s">
        <v>201</v>
      </c>
      <c r="D17" s="50" t="s">
        <v>217</v>
      </c>
      <c r="E17" s="74" t="s">
        <v>228</v>
      </c>
      <c r="F17" s="67" t="s">
        <v>203</v>
      </c>
      <c r="G17" s="66" t="s">
        <v>49</v>
      </c>
      <c r="H17" s="66" t="s">
        <v>49</v>
      </c>
      <c r="I17" s="45">
        <v>7</v>
      </c>
      <c r="J17" s="51">
        <v>155</v>
      </c>
      <c r="K17" s="66">
        <v>5</v>
      </c>
      <c r="L17" s="51">
        <v>775</v>
      </c>
      <c r="M17" s="51">
        <v>70</v>
      </c>
      <c r="N17" s="51">
        <v>25</v>
      </c>
      <c r="O17" s="75">
        <v>870</v>
      </c>
      <c r="P17" s="49"/>
      <c r="Q17" s="49"/>
      <c r="R17" s="49"/>
      <c r="S17" s="49"/>
      <c r="T17" s="131"/>
      <c r="U17" s="50"/>
    </row>
    <row r="18" spans="1:21" ht="31.75" customHeight="1">
      <c r="A18" s="176" t="s">
        <v>199</v>
      </c>
      <c r="B18" s="71" t="s">
        <v>200</v>
      </c>
      <c r="C18" s="71" t="s">
        <v>201</v>
      </c>
      <c r="D18" s="50" t="s">
        <v>218</v>
      </c>
      <c r="E18" s="74" t="s">
        <v>227</v>
      </c>
      <c r="F18" s="67" t="s">
        <v>203</v>
      </c>
      <c r="G18" s="66" t="s">
        <v>49</v>
      </c>
      <c r="H18" s="66" t="s">
        <v>49</v>
      </c>
      <c r="I18" s="45">
        <v>1</v>
      </c>
      <c r="J18" s="51">
        <v>60</v>
      </c>
      <c r="K18" s="66">
        <v>5</v>
      </c>
      <c r="L18" s="51">
        <v>300</v>
      </c>
      <c r="M18" s="51">
        <v>27</v>
      </c>
      <c r="N18" s="51">
        <v>10</v>
      </c>
      <c r="O18" s="75">
        <v>337</v>
      </c>
      <c r="P18" s="49"/>
      <c r="Q18" s="49"/>
      <c r="R18" s="49"/>
      <c r="S18" s="49"/>
      <c r="T18" s="131"/>
      <c r="U18" s="50"/>
    </row>
    <row r="19" spans="1:21" ht="31.75" customHeight="1">
      <c r="A19" s="176" t="s">
        <v>199</v>
      </c>
      <c r="B19" s="71" t="s">
        <v>200</v>
      </c>
      <c r="C19" s="71" t="s">
        <v>201</v>
      </c>
      <c r="D19" s="50" t="s">
        <v>219</v>
      </c>
      <c r="E19" s="74" t="s">
        <v>225</v>
      </c>
      <c r="F19" s="67" t="s">
        <v>203</v>
      </c>
      <c r="G19" s="66" t="s">
        <v>49</v>
      </c>
      <c r="H19" s="66" t="s">
        <v>49</v>
      </c>
      <c r="I19" s="45">
        <v>5</v>
      </c>
      <c r="J19" s="51">
        <v>330</v>
      </c>
      <c r="K19" s="66">
        <v>3</v>
      </c>
      <c r="L19" s="51">
        <v>990</v>
      </c>
      <c r="M19" s="51">
        <v>90</v>
      </c>
      <c r="N19" s="51">
        <v>25</v>
      </c>
      <c r="O19" s="75">
        <v>1105</v>
      </c>
      <c r="P19" s="49"/>
      <c r="Q19" s="49"/>
      <c r="R19" s="49"/>
      <c r="S19" s="49"/>
      <c r="T19" s="131"/>
      <c r="U19" s="50"/>
    </row>
    <row r="20" spans="1:21" ht="31.75" customHeight="1">
      <c r="A20" s="176" t="s">
        <v>199</v>
      </c>
      <c r="B20" s="71" t="s">
        <v>200</v>
      </c>
      <c r="C20" s="71" t="s">
        <v>201</v>
      </c>
      <c r="D20" s="50" t="s">
        <v>220</v>
      </c>
      <c r="E20" s="74" t="s">
        <v>226</v>
      </c>
      <c r="F20" s="67" t="s">
        <v>203</v>
      </c>
      <c r="G20" s="66" t="s">
        <v>49</v>
      </c>
      <c r="H20" s="66" t="s">
        <v>49</v>
      </c>
      <c r="I20" s="45">
        <v>7</v>
      </c>
      <c r="J20" s="51">
        <v>110</v>
      </c>
      <c r="K20" s="66">
        <v>5</v>
      </c>
      <c r="L20" s="51">
        <v>550</v>
      </c>
      <c r="M20" s="51">
        <v>50</v>
      </c>
      <c r="N20" s="51">
        <v>10</v>
      </c>
      <c r="O20" s="75">
        <v>610</v>
      </c>
      <c r="P20" s="49"/>
      <c r="Q20" s="49"/>
      <c r="R20" s="49"/>
      <c r="S20" s="49"/>
      <c r="T20" s="131"/>
      <c r="U20" s="50"/>
    </row>
    <row r="21" spans="1:21" ht="31.75" customHeight="1">
      <c r="A21" s="176" t="s">
        <v>199</v>
      </c>
      <c r="B21" s="71" t="s">
        <v>200</v>
      </c>
      <c r="C21" s="71" t="s">
        <v>201</v>
      </c>
      <c r="D21" s="50" t="s">
        <v>221</v>
      </c>
      <c r="E21" s="74" t="s">
        <v>224</v>
      </c>
      <c r="F21" s="67" t="s">
        <v>203</v>
      </c>
      <c r="G21" s="66" t="s">
        <v>49</v>
      </c>
      <c r="H21" s="66" t="s">
        <v>49</v>
      </c>
      <c r="I21" s="45">
        <v>3</v>
      </c>
      <c r="J21" s="51">
        <v>330</v>
      </c>
      <c r="K21" s="66">
        <v>5</v>
      </c>
      <c r="L21" s="51">
        <v>1650</v>
      </c>
      <c r="M21" s="51">
        <v>149</v>
      </c>
      <c r="N21" s="51">
        <v>25</v>
      </c>
      <c r="O21" s="75">
        <v>1824</v>
      </c>
      <c r="P21" s="49"/>
      <c r="Q21" s="49"/>
      <c r="R21" s="49"/>
      <c r="S21" s="49"/>
      <c r="T21" s="131"/>
      <c r="U21" s="50"/>
    </row>
    <row r="22" spans="1:21" ht="31.75" customHeight="1">
      <c r="A22" s="176" t="s">
        <v>199</v>
      </c>
      <c r="B22" s="71" t="s">
        <v>200</v>
      </c>
      <c r="C22" s="71" t="s">
        <v>201</v>
      </c>
      <c r="D22" s="50" t="s">
        <v>222</v>
      </c>
      <c r="E22" s="74" t="s">
        <v>223</v>
      </c>
      <c r="F22" s="67" t="s">
        <v>203</v>
      </c>
      <c r="G22" s="66" t="s">
        <v>49</v>
      </c>
      <c r="H22" s="66" t="s">
        <v>49</v>
      </c>
      <c r="I22" s="45">
        <v>5</v>
      </c>
      <c r="J22" s="51">
        <v>150</v>
      </c>
      <c r="K22" s="66">
        <v>3</v>
      </c>
      <c r="L22" s="51">
        <v>450</v>
      </c>
      <c r="M22" s="51">
        <v>40</v>
      </c>
      <c r="N22" s="51">
        <v>15</v>
      </c>
      <c r="O22" s="75">
        <v>505</v>
      </c>
      <c r="P22" s="49"/>
      <c r="Q22" s="49"/>
      <c r="R22" s="49"/>
      <c r="S22" s="49"/>
      <c r="T22" s="131"/>
      <c r="U22" s="50"/>
    </row>
    <row r="23" spans="1:21" ht="31.75" customHeight="1">
      <c r="A23" s="176" t="s">
        <v>199</v>
      </c>
      <c r="B23" s="71" t="s">
        <v>36</v>
      </c>
      <c r="C23" s="71" t="s">
        <v>201</v>
      </c>
      <c r="D23" s="50" t="s">
        <v>234</v>
      </c>
      <c r="E23" s="74" t="s">
        <v>235</v>
      </c>
      <c r="F23" s="67" t="s">
        <v>203</v>
      </c>
      <c r="G23" s="66" t="s">
        <v>49</v>
      </c>
      <c r="H23" s="66" t="s">
        <v>49</v>
      </c>
      <c r="I23" s="45">
        <v>5</v>
      </c>
      <c r="J23" s="51">
        <v>450</v>
      </c>
      <c r="K23" s="66">
        <v>1</v>
      </c>
      <c r="L23" s="51">
        <v>450</v>
      </c>
      <c r="M23" s="51">
        <v>40</v>
      </c>
      <c r="N23" s="51">
        <v>5</v>
      </c>
      <c r="O23" s="75">
        <v>495</v>
      </c>
      <c r="P23" s="49"/>
      <c r="Q23" s="49"/>
      <c r="R23" s="49"/>
      <c r="S23" s="49"/>
      <c r="T23" s="130"/>
      <c r="U23" s="50"/>
    </row>
    <row r="24" spans="1:21" ht="31.75" customHeight="1">
      <c r="A24" s="176" t="s">
        <v>199</v>
      </c>
      <c r="B24" s="71" t="s">
        <v>200</v>
      </c>
      <c r="C24" s="71" t="s">
        <v>201</v>
      </c>
      <c r="D24" s="50" t="s">
        <v>236</v>
      </c>
      <c r="E24" s="74" t="s">
        <v>237</v>
      </c>
      <c r="F24" s="67" t="s">
        <v>203</v>
      </c>
      <c r="G24" s="66" t="s">
        <v>49</v>
      </c>
      <c r="H24" s="66" t="s">
        <v>49</v>
      </c>
      <c r="I24" s="45">
        <v>5</v>
      </c>
      <c r="J24" s="51">
        <v>2000</v>
      </c>
      <c r="K24" s="66">
        <v>10</v>
      </c>
      <c r="L24" s="51">
        <v>2000</v>
      </c>
      <c r="M24" s="51">
        <v>180</v>
      </c>
      <c r="N24" s="51">
        <v>20</v>
      </c>
      <c r="O24" s="75">
        <v>2200</v>
      </c>
      <c r="P24" s="49"/>
      <c r="Q24" s="49"/>
      <c r="R24" s="49"/>
      <c r="S24" s="49"/>
      <c r="T24" s="130"/>
      <c r="U24" s="50"/>
    </row>
    <row r="25" spans="1:21" ht="31.75" customHeight="1">
      <c r="A25" s="176" t="s">
        <v>216</v>
      </c>
      <c r="B25" s="71" t="s">
        <v>207</v>
      </c>
      <c r="C25" s="71" t="s">
        <v>238</v>
      </c>
      <c r="D25" s="50" t="s">
        <v>239</v>
      </c>
      <c r="E25" s="74" t="s">
        <v>240</v>
      </c>
      <c r="F25" s="67" t="s">
        <v>241</v>
      </c>
      <c r="G25" s="66" t="s">
        <v>49</v>
      </c>
      <c r="H25" s="66" t="s">
        <v>49</v>
      </c>
      <c r="I25" s="45">
        <v>2</v>
      </c>
      <c r="J25" s="51">
        <v>2000</v>
      </c>
      <c r="K25" s="66">
        <v>1</v>
      </c>
      <c r="L25" s="51">
        <v>2000</v>
      </c>
      <c r="M25" s="51">
        <v>0</v>
      </c>
      <c r="N25" s="51">
        <v>0</v>
      </c>
      <c r="O25" s="75">
        <v>2000</v>
      </c>
      <c r="P25" s="49"/>
      <c r="Q25" s="49"/>
      <c r="R25" s="49"/>
      <c r="S25" s="49"/>
      <c r="T25" s="130"/>
      <c r="U25" s="50"/>
    </row>
    <row r="26" spans="1:21" ht="31.75" customHeight="1">
      <c r="A26" s="176" t="s">
        <v>199</v>
      </c>
      <c r="B26" s="71" t="s">
        <v>207</v>
      </c>
      <c r="C26" s="71" t="s">
        <v>201</v>
      </c>
      <c r="D26" s="50" t="s">
        <v>242</v>
      </c>
      <c r="E26" s="74" t="s">
        <v>243</v>
      </c>
      <c r="F26" s="67" t="s">
        <v>203</v>
      </c>
      <c r="G26" s="66" t="s">
        <v>49</v>
      </c>
      <c r="H26" s="66" t="s">
        <v>49</v>
      </c>
      <c r="I26" s="45">
        <v>10</v>
      </c>
      <c r="J26" s="51">
        <v>3600</v>
      </c>
      <c r="K26" s="66">
        <v>1</v>
      </c>
      <c r="L26" s="51">
        <v>3600</v>
      </c>
      <c r="M26" s="51">
        <v>324</v>
      </c>
      <c r="N26" s="51">
        <v>100</v>
      </c>
      <c r="O26" s="75">
        <v>4024</v>
      </c>
      <c r="P26" s="49"/>
      <c r="Q26" s="49"/>
      <c r="R26" s="49"/>
      <c r="S26" s="49"/>
      <c r="T26" s="130"/>
      <c r="U26" s="50"/>
    </row>
    <row r="27" spans="1:21" ht="31.75" customHeight="1">
      <c r="A27" s="45"/>
      <c r="B27" s="71"/>
      <c r="C27" s="71"/>
      <c r="D27" s="50"/>
      <c r="E27" s="74"/>
      <c r="F27" s="67"/>
      <c r="G27" s="66"/>
      <c r="H27" s="66"/>
      <c r="I27" s="45"/>
      <c r="J27" s="51"/>
      <c r="K27" s="66"/>
      <c r="L27" s="51"/>
      <c r="M27" s="51"/>
      <c r="N27" s="51"/>
      <c r="O27" s="75"/>
      <c r="P27" s="49"/>
      <c r="Q27" s="49"/>
      <c r="R27" s="49"/>
      <c r="S27" s="49"/>
      <c r="T27" s="130"/>
      <c r="U27" s="50"/>
    </row>
    <row r="28" spans="1:21" ht="31.75" customHeight="1">
      <c r="A28" s="45"/>
      <c r="B28" s="71"/>
      <c r="C28" s="71"/>
      <c r="D28" s="50"/>
      <c r="E28" s="74"/>
      <c r="F28" s="67"/>
      <c r="G28" s="66"/>
      <c r="H28" s="66"/>
      <c r="I28" s="45"/>
      <c r="J28" s="51"/>
      <c r="K28" s="66"/>
      <c r="L28" s="51"/>
      <c r="M28" s="51"/>
      <c r="N28" s="51"/>
      <c r="O28" s="75"/>
      <c r="P28" s="49"/>
      <c r="Q28" s="49"/>
      <c r="R28" s="49"/>
      <c r="S28" s="49"/>
      <c r="T28" s="130"/>
      <c r="U28" s="50"/>
    </row>
    <row r="29" spans="1:21" ht="31.75" customHeight="1" thickBot="1">
      <c r="A29" s="45"/>
      <c r="B29" s="71"/>
      <c r="C29" s="71"/>
      <c r="D29" s="50"/>
      <c r="E29" s="74"/>
      <c r="F29" s="67"/>
      <c r="G29" s="66"/>
      <c r="H29" s="66"/>
      <c r="I29" s="45"/>
      <c r="J29" s="51"/>
      <c r="K29" s="66"/>
      <c r="L29" s="51"/>
      <c r="M29" s="51"/>
      <c r="N29" s="51"/>
      <c r="O29" s="75"/>
      <c r="P29" s="49"/>
      <c r="Q29" s="49"/>
      <c r="R29" s="49"/>
      <c r="S29" s="49"/>
      <c r="T29" s="130"/>
      <c r="U29" s="50"/>
    </row>
    <row r="30" spans="1:21" ht="31.75" customHeight="1" thickBot="1">
      <c r="A30" s="177" t="s">
        <v>171</v>
      </c>
      <c r="B30" s="178"/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9"/>
      <c r="O30" s="103">
        <f>SUM(O6:O29)</f>
        <v>112908</v>
      </c>
      <c r="P30" s="104"/>
      <c r="Q30" s="105"/>
      <c r="R30" s="105"/>
      <c r="S30" s="105"/>
      <c r="T30" s="132"/>
      <c r="U30" s="133"/>
    </row>
    <row r="31" spans="1:21" ht="31.75" customHeight="1">
      <c r="A31" s="47"/>
      <c r="B31" s="47"/>
      <c r="C31" s="47"/>
      <c r="D31" s="47"/>
      <c r="E31" s="47"/>
      <c r="F31" s="47"/>
      <c r="G31" s="48"/>
      <c r="H31" s="48"/>
      <c r="I31" s="48"/>
      <c r="J31" s="47"/>
      <c r="K31" s="47"/>
      <c r="L31" s="47"/>
      <c r="M31" s="47"/>
      <c r="N31" s="47"/>
      <c r="O31" s="61" t="s">
        <v>155</v>
      </c>
      <c r="P31" s="61" t="s">
        <v>155</v>
      </c>
      <c r="Q31" s="48"/>
      <c r="R31" s="48"/>
      <c r="S31" s="48"/>
      <c r="T31" s="47"/>
      <c r="U31" s="173"/>
    </row>
  </sheetData>
  <mergeCells count="7">
    <mergeCell ref="A30:N30"/>
    <mergeCell ref="U4:U5"/>
    <mergeCell ref="B1:O1"/>
    <mergeCell ref="B2:S2"/>
    <mergeCell ref="B3:S3"/>
    <mergeCell ref="A4:O4"/>
    <mergeCell ref="P4:T4"/>
  </mergeCells>
  <dataValidations count="1">
    <dataValidation allowBlank="1" showInputMessage="1" showErrorMessage="1" promptTitle="Enter Justification" sqref="E6" xr:uid="{00000000-0002-0000-0100-000000000000}"/>
  </dataValidation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"/>
  <sheetViews>
    <sheetView topLeftCell="A3" workbookViewId="0">
      <selection activeCell="L5" sqref="L5"/>
    </sheetView>
  </sheetViews>
  <sheetFormatPr baseColWidth="10" defaultColWidth="10.83203125" defaultRowHeight="14"/>
  <cols>
    <col min="1" max="1" width="10.83203125" style="1"/>
    <col min="2" max="2" width="9.6640625" style="1" customWidth="1"/>
    <col min="3" max="3" width="9.6640625" style="2" customWidth="1"/>
    <col min="4" max="4" width="31" style="1" customWidth="1"/>
    <col min="5" max="5" width="31" style="2" customWidth="1"/>
    <col min="6" max="6" width="8.33203125" style="1" customWidth="1"/>
    <col min="7" max="7" width="9.6640625" style="1" customWidth="1"/>
    <col min="8" max="8" width="8.33203125" style="1" customWidth="1"/>
    <col min="9" max="9" width="9" style="1" customWidth="1"/>
    <col min="10" max="10" width="6" style="1" customWidth="1"/>
    <col min="11" max="11" width="8.33203125" style="1" customWidth="1"/>
    <col min="12" max="13" width="8.33203125" style="2" customWidth="1"/>
    <col min="14" max="14" width="10.83203125" style="1" customWidth="1"/>
    <col min="15" max="18" width="10.83203125" style="5"/>
    <col min="19" max="19" width="12.33203125" style="1" bestFit="1" customWidth="1"/>
    <col min="20" max="20" width="16.1640625" style="1" customWidth="1"/>
    <col min="21" max="16384" width="10.83203125" style="1"/>
  </cols>
  <sheetData>
    <row r="1" spans="1:20">
      <c r="B1" s="197" t="s">
        <v>0</v>
      </c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</row>
    <row r="2" spans="1:20" ht="36" customHeight="1">
      <c r="B2" s="198" t="s">
        <v>25</v>
      </c>
      <c r="C2" s="199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1"/>
    </row>
    <row r="3" spans="1:20" ht="27" customHeight="1" thickBot="1">
      <c r="B3" s="192" t="s">
        <v>15</v>
      </c>
      <c r="C3" s="193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</row>
    <row r="4" spans="1:20" ht="21" customHeight="1" thickBot="1">
      <c r="B4" s="17"/>
      <c r="C4" s="174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202" t="s">
        <v>13</v>
      </c>
      <c r="P4" s="203"/>
      <c r="Q4" s="203"/>
      <c r="R4" s="203"/>
      <c r="S4" s="203"/>
      <c r="T4" s="31"/>
    </row>
    <row r="5" spans="1:20" s="3" customFormat="1" ht="69" thickBot="1">
      <c r="A5" s="109" t="s">
        <v>9</v>
      </c>
      <c r="B5" s="27" t="s">
        <v>21</v>
      </c>
      <c r="C5" s="110" t="s">
        <v>197</v>
      </c>
      <c r="D5" s="109" t="s">
        <v>16</v>
      </c>
      <c r="E5" s="109" t="s">
        <v>195</v>
      </c>
      <c r="F5" s="109" t="s">
        <v>6</v>
      </c>
      <c r="G5" s="109" t="s">
        <v>5</v>
      </c>
      <c r="H5" s="109" t="s">
        <v>7</v>
      </c>
      <c r="I5" s="109" t="s">
        <v>1</v>
      </c>
      <c r="J5" s="109" t="s">
        <v>2</v>
      </c>
      <c r="K5" s="109" t="s">
        <v>18</v>
      </c>
      <c r="L5" s="109" t="s">
        <v>198</v>
      </c>
      <c r="M5" s="109" t="s">
        <v>20</v>
      </c>
      <c r="N5" s="109" t="s">
        <v>3</v>
      </c>
      <c r="O5" s="25" t="s">
        <v>10</v>
      </c>
      <c r="P5" s="25" t="s">
        <v>11</v>
      </c>
      <c r="Q5" s="25" t="s">
        <v>22</v>
      </c>
      <c r="R5" s="25" t="s">
        <v>12</v>
      </c>
      <c r="S5" s="26" t="s">
        <v>23</v>
      </c>
      <c r="T5" s="32" t="s">
        <v>24</v>
      </c>
    </row>
    <row r="6" spans="1:20" s="3" customFormat="1" ht="44.25" customHeight="1">
      <c r="A6" s="12"/>
      <c r="B6" s="13"/>
      <c r="C6" s="175"/>
      <c r="D6" s="38"/>
      <c r="E6" s="172"/>
      <c r="F6" s="10"/>
      <c r="G6" s="10"/>
      <c r="H6" s="10"/>
      <c r="I6" s="15"/>
      <c r="J6" s="14"/>
      <c r="K6" s="15">
        <f>I6*J6</f>
        <v>0</v>
      </c>
      <c r="L6" s="29"/>
      <c r="M6" s="29"/>
      <c r="N6" s="39">
        <f>K6+L6+M6</f>
        <v>0</v>
      </c>
      <c r="O6" s="33"/>
      <c r="P6" s="19"/>
      <c r="Q6" s="19"/>
      <c r="R6" s="19"/>
      <c r="S6" s="19"/>
      <c r="T6" s="34"/>
    </row>
    <row r="7" spans="1:20" s="3" customFormat="1" ht="52.5" customHeight="1">
      <c r="A7" s="7"/>
      <c r="B7" s="16"/>
      <c r="C7" s="175"/>
      <c r="D7" s="9"/>
      <c r="E7" s="172"/>
      <c r="F7" s="10"/>
      <c r="G7" s="10"/>
      <c r="H7" s="10"/>
      <c r="I7" s="15"/>
      <c r="J7" s="14"/>
      <c r="K7" s="15">
        <f>I7*J7</f>
        <v>0</v>
      </c>
      <c r="L7" s="29"/>
      <c r="M7" s="29"/>
      <c r="N7" s="6">
        <f>K7+L7+M7</f>
        <v>0</v>
      </c>
      <c r="O7" s="33"/>
      <c r="P7" s="19"/>
      <c r="Q7" s="19"/>
      <c r="R7" s="19"/>
      <c r="S7" s="20"/>
      <c r="T7" s="34"/>
    </row>
    <row r="8" spans="1:20" s="3" customFormat="1" ht="46.5" customHeight="1">
      <c r="A8" s="7"/>
      <c r="B8" s="16"/>
      <c r="C8" s="175"/>
      <c r="D8" s="9"/>
      <c r="E8" s="172"/>
      <c r="F8" s="10"/>
      <c r="G8" s="10"/>
      <c r="H8" s="10"/>
      <c r="I8" s="15"/>
      <c r="J8" s="14"/>
      <c r="K8" s="15">
        <f>I8*J8</f>
        <v>0</v>
      </c>
      <c r="L8" s="29"/>
      <c r="M8" s="29"/>
      <c r="N8" s="6">
        <f>K8+L8+M8</f>
        <v>0</v>
      </c>
      <c r="O8" s="33"/>
      <c r="P8" s="19"/>
      <c r="Q8" s="19"/>
      <c r="R8" s="19"/>
      <c r="S8" s="20"/>
      <c r="T8" s="34"/>
    </row>
    <row r="9" spans="1:20" ht="48.75" customHeight="1" thickBot="1">
      <c r="A9" s="21" t="s">
        <v>14</v>
      </c>
      <c r="B9" s="8"/>
      <c r="C9" s="11"/>
      <c r="D9" s="11"/>
      <c r="E9" s="172"/>
      <c r="F9" s="11"/>
      <c r="G9" s="11"/>
      <c r="H9" s="11"/>
      <c r="I9" s="11"/>
      <c r="J9" s="11"/>
      <c r="K9" s="11"/>
      <c r="L9" s="11"/>
      <c r="M9" s="11"/>
      <c r="N9" s="30">
        <f t="shared" ref="N9:S9" si="0" xml:space="preserve"> SUM(N6:N8)</f>
        <v>0</v>
      </c>
      <c r="O9" s="35">
        <f t="shared" si="0"/>
        <v>0</v>
      </c>
      <c r="P9" s="36">
        <f t="shared" si="0"/>
        <v>0</v>
      </c>
      <c r="Q9" s="36">
        <f t="shared" si="0"/>
        <v>0</v>
      </c>
      <c r="R9" s="36">
        <f t="shared" si="0"/>
        <v>0</v>
      </c>
      <c r="S9" s="36">
        <f t="shared" si="0"/>
        <v>0</v>
      </c>
      <c r="T9" s="37"/>
    </row>
  </sheetData>
  <mergeCells count="4">
    <mergeCell ref="B1:N1"/>
    <mergeCell ref="B2:R2"/>
    <mergeCell ref="B3:R3"/>
    <mergeCell ref="O4:S4"/>
  </mergeCells>
  <dataValidations xWindow="503" yWindow="428" count="1">
    <dataValidation allowBlank="1" showInputMessage="1" showErrorMessage="1" promptTitle="Enter Justification" sqref="E6" xr:uid="{00000000-0002-0000-0200-000000000000}"/>
  </dataValidations>
  <pageMargins left="0.95" right="0.45" top="1" bottom="1" header="0.3" footer="0.3"/>
  <pageSetup scale="66" orientation="landscape" horizontalDpi="4294967292" verticalDpi="429496729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3"/>
  <sheetViews>
    <sheetView topLeftCell="A2" workbookViewId="0">
      <selection activeCell="M6" sqref="M6"/>
    </sheetView>
  </sheetViews>
  <sheetFormatPr baseColWidth="10" defaultColWidth="11" defaultRowHeight="16"/>
  <cols>
    <col min="1" max="1" width="9.1640625" style="4" customWidth="1"/>
    <col min="2" max="3" width="12.1640625" customWidth="1"/>
    <col min="4" max="5" width="25.83203125" customWidth="1"/>
    <col min="6" max="6" width="8.83203125" customWidth="1"/>
    <col min="7" max="7" width="7.1640625" customWidth="1"/>
    <col min="8" max="8" width="9.6640625" customWidth="1"/>
    <col min="9" max="9" width="8.5" customWidth="1"/>
    <col min="10" max="10" width="12" customWidth="1"/>
    <col min="11" max="11" width="5.33203125" customWidth="1"/>
    <col min="12" max="12" width="12.1640625" customWidth="1"/>
    <col min="13" max="13" width="11.1640625" customWidth="1"/>
    <col min="14" max="14" width="9" customWidth="1"/>
    <col min="15" max="15" width="14.83203125" customWidth="1"/>
    <col min="16" max="16" width="9" customWidth="1"/>
    <col min="17" max="17" width="9.1640625" customWidth="1"/>
    <col min="18" max="18" width="24.1640625" customWidth="1"/>
  </cols>
  <sheetData>
    <row r="1" spans="1:21">
      <c r="B1" s="208" t="s">
        <v>0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</row>
    <row r="2" spans="1:21">
      <c r="B2" s="207" t="s">
        <v>26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</row>
    <row r="3" spans="1:21" ht="43.75" customHeight="1">
      <c r="B3" s="209" t="s">
        <v>27</v>
      </c>
      <c r="C3" s="210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</row>
    <row r="4" spans="1:21" ht="55.75" customHeight="1">
      <c r="B4" s="212" t="s">
        <v>8</v>
      </c>
      <c r="C4" s="213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</row>
    <row r="5" spans="1:21" s="47" customFormat="1" ht="31.75" customHeight="1">
      <c r="A5" s="186" t="s">
        <v>157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215" t="s">
        <v>13</v>
      </c>
      <c r="Q5" s="215"/>
      <c r="R5" s="215"/>
      <c r="S5" s="215"/>
      <c r="T5" s="215"/>
    </row>
    <row r="6" spans="1:21" s="23" customFormat="1" ht="65">
      <c r="A6" s="109" t="s">
        <v>28</v>
      </c>
      <c r="B6" s="110" t="s">
        <v>156</v>
      </c>
      <c r="C6" s="110" t="s">
        <v>197</v>
      </c>
      <c r="D6" s="111" t="s">
        <v>172</v>
      </c>
      <c r="E6" s="111" t="s">
        <v>195</v>
      </c>
      <c r="F6" s="109" t="s">
        <v>17</v>
      </c>
      <c r="G6" s="109" t="s">
        <v>6</v>
      </c>
      <c r="H6" s="109" t="s">
        <v>5</v>
      </c>
      <c r="I6" s="109" t="s">
        <v>7</v>
      </c>
      <c r="J6" s="109" t="s">
        <v>1</v>
      </c>
      <c r="K6" s="109" t="s">
        <v>29</v>
      </c>
      <c r="L6" s="112" t="s">
        <v>18</v>
      </c>
      <c r="M6" s="109" t="s">
        <v>198</v>
      </c>
      <c r="N6" s="109" t="s">
        <v>20</v>
      </c>
      <c r="O6" s="109" t="s">
        <v>3</v>
      </c>
      <c r="P6" s="22" t="s">
        <v>10</v>
      </c>
      <c r="Q6" s="22" t="s">
        <v>11</v>
      </c>
      <c r="R6" s="22" t="s">
        <v>22</v>
      </c>
      <c r="S6" s="22" t="s">
        <v>12</v>
      </c>
      <c r="T6" s="22" t="s">
        <v>23</v>
      </c>
      <c r="U6" s="28" t="s">
        <v>24</v>
      </c>
    </row>
    <row r="7" spans="1:21" s="47" customFormat="1" ht="14">
      <c r="A7" s="45"/>
      <c r="B7" s="71"/>
      <c r="C7" s="71"/>
      <c r="D7" s="56"/>
      <c r="E7" s="56"/>
      <c r="F7" s="57"/>
      <c r="G7" s="57"/>
      <c r="H7" s="57"/>
      <c r="I7" s="57"/>
      <c r="J7" s="62"/>
      <c r="K7" s="45"/>
      <c r="L7" s="63"/>
      <c r="M7" s="63"/>
      <c r="N7" s="63"/>
      <c r="O7" s="64"/>
      <c r="P7" s="65"/>
      <c r="Q7" s="68"/>
      <c r="R7" s="49"/>
      <c r="S7" s="49"/>
      <c r="T7" s="69"/>
    </row>
    <row r="8" spans="1:21" s="47" customFormat="1" ht="14">
      <c r="A8" s="45"/>
      <c r="B8" s="71"/>
      <c r="C8" s="71"/>
      <c r="D8" s="56"/>
      <c r="E8" s="56"/>
      <c r="F8" s="57"/>
      <c r="G8" s="57"/>
      <c r="H8" s="57"/>
      <c r="I8" s="57"/>
      <c r="J8" s="62"/>
      <c r="K8" s="45"/>
      <c r="L8" s="63"/>
      <c r="M8" s="63"/>
      <c r="N8" s="63"/>
      <c r="O8" s="64"/>
      <c r="P8" s="65"/>
      <c r="Q8" s="68"/>
      <c r="R8" s="49"/>
      <c r="S8" s="49"/>
      <c r="T8" s="69"/>
    </row>
    <row r="9" spans="1:21" s="47" customFormat="1" ht="14">
      <c r="A9" s="45"/>
      <c r="B9" s="73"/>
      <c r="C9" s="73"/>
      <c r="D9" s="56"/>
      <c r="E9" s="56"/>
      <c r="F9" s="57"/>
      <c r="G9" s="57"/>
      <c r="H9" s="57"/>
      <c r="I9" s="56"/>
      <c r="J9" s="59"/>
      <c r="K9" s="58"/>
      <c r="L9" s="63"/>
      <c r="M9" s="63"/>
      <c r="N9" s="63"/>
      <c r="O9" s="64"/>
      <c r="P9" s="65"/>
      <c r="Q9" s="68"/>
      <c r="R9" s="49"/>
      <c r="S9" s="49"/>
      <c r="T9" s="69"/>
    </row>
    <row r="10" spans="1:21" s="23" customFormat="1" ht="20.25" customHeight="1">
      <c r="A10" s="45"/>
      <c r="B10" s="73"/>
      <c r="C10" s="73"/>
      <c r="D10" s="56"/>
      <c r="E10" s="56"/>
      <c r="F10" s="57"/>
      <c r="G10" s="57"/>
      <c r="H10" s="57"/>
      <c r="I10" s="56"/>
      <c r="J10" s="59"/>
      <c r="K10" s="60"/>
      <c r="L10" s="63"/>
      <c r="M10" s="63"/>
      <c r="N10" s="63"/>
      <c r="O10" s="64"/>
      <c r="P10" s="22"/>
      <c r="Q10" s="22"/>
      <c r="R10" s="22"/>
      <c r="S10" s="22"/>
      <c r="T10" s="69"/>
    </row>
    <row r="11" spans="1:21" s="47" customFormat="1" ht="15" thickBot="1">
      <c r="A11" s="45"/>
      <c r="B11" s="73"/>
      <c r="C11" s="73"/>
      <c r="D11" s="56"/>
      <c r="E11" s="56"/>
      <c r="F11" s="57"/>
      <c r="G11" s="57"/>
      <c r="H11" s="57"/>
      <c r="I11" s="56"/>
      <c r="J11" s="59"/>
      <c r="K11" s="58"/>
      <c r="L11" s="63"/>
      <c r="M11" s="63"/>
      <c r="N11" s="63"/>
      <c r="O11" s="64"/>
      <c r="P11" s="204" t="s">
        <v>173</v>
      </c>
      <c r="Q11" s="205"/>
      <c r="R11" s="205"/>
      <c r="S11" s="205"/>
      <c r="T11" s="206"/>
    </row>
    <row r="12" spans="1:21" s="107" customFormat="1" ht="28" customHeight="1" thickBot="1">
      <c r="A12" s="177" t="s">
        <v>171</v>
      </c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9"/>
      <c r="O12" s="103">
        <f>SUM(O7:O11)</f>
        <v>0</v>
      </c>
      <c r="P12" s="104"/>
      <c r="Q12" s="105"/>
      <c r="R12" s="105"/>
      <c r="S12" s="105"/>
      <c r="T12" s="106"/>
    </row>
    <row r="13" spans="1:21">
      <c r="M13" s="116" t="s">
        <v>4</v>
      </c>
    </row>
  </sheetData>
  <mergeCells count="8">
    <mergeCell ref="P11:T11"/>
    <mergeCell ref="A12:N12"/>
    <mergeCell ref="B2:M2"/>
    <mergeCell ref="B1:M1"/>
    <mergeCell ref="B3:Q3"/>
    <mergeCell ref="B4:Q4"/>
    <mergeCell ref="A5:O5"/>
    <mergeCell ref="P5:T5"/>
  </mergeCells>
  <phoneticPr fontId="2" type="noConversion"/>
  <dataValidations count="1">
    <dataValidation allowBlank="1" showInputMessage="1" showErrorMessage="1" promptTitle="Enter Justification" sqref="E7" xr:uid="{00000000-0002-0000-0300-000000000000}"/>
  </dataValidations>
  <pageMargins left="1" right="0.5" top="1" bottom="1" header="0.5" footer="0.5"/>
  <pageSetup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Requests Sorted by Importance</vt:lpstr>
      <vt:lpstr>Annual Resource Allocation List</vt:lpstr>
      <vt:lpstr>Emergency Requests</vt:lpstr>
      <vt:lpstr>Big Ticket Item List</vt:lpstr>
      <vt:lpstr>'Emergency Requests'!Print_Area</vt:lpstr>
    </vt:vector>
  </TitlesOfParts>
  <Company>FHDA Community College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Coleen Lee-Wheat</dc:creator>
  <cp:lastModifiedBy>Microsoft Office User</cp:lastModifiedBy>
  <cp:lastPrinted>2019-11-14T21:13:43Z</cp:lastPrinted>
  <dcterms:created xsi:type="dcterms:W3CDTF">2016-03-02T05:06:15Z</dcterms:created>
  <dcterms:modified xsi:type="dcterms:W3CDTF">2020-02-26T00:32:54Z</dcterms:modified>
</cp:coreProperties>
</file>