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112"/>
  <workbookPr/>
  <mc:AlternateContent xmlns:mc="http://schemas.openxmlformats.org/markup-compatibility/2006">
    <mc:Choice Requires="x15">
      <x15ac:absPath xmlns:x15ac="http://schemas.microsoft.com/office/spreadsheetml/2010/11/ac" url="/Users/instuctional/Desktop/"/>
    </mc:Choice>
  </mc:AlternateContent>
  <xr:revisionPtr revIDLastSave="0" documentId="8_{9659CBAE-427A-CA41-BB06-E4696A00D43D}" xr6:coauthVersionLast="36" xr6:coauthVersionMax="36" xr10:uidLastSave="{00000000-0000-0000-0000-000000000000}"/>
  <bookViews>
    <workbookView xWindow="0" yWindow="460" windowWidth="28800" windowHeight="17540" xr2:uid="{00000000-000D-0000-FFFF-FFFF00000000}"/>
  </bookViews>
  <sheets>
    <sheet name="IE and EnhLottery" sheetId="6" r:id="rId1"/>
    <sheet name="CTE" sheetId="7" r:id="rId2"/>
    <sheet name="Other" sheetId="8" r:id="rId3"/>
    <sheet name="Emergency Requests" sheetId="4" r:id="rId4"/>
    <sheet name="Big Ticket Item List" sheetId="2" r:id="rId5"/>
  </sheets>
  <definedNames>
    <definedName name="_xlnm.Print_Area" localSheetId="3">'Emergency Requests'!$B$2:$R$8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33" i="8" l="1"/>
  <c r="N20" i="8"/>
  <c r="N10" i="8"/>
  <c r="K32" i="8"/>
  <c r="N32" i="8" s="1"/>
  <c r="K31" i="8"/>
  <c r="N31" i="8" s="1"/>
  <c r="K30" i="8"/>
  <c r="N30" i="8" s="1"/>
  <c r="K29" i="8"/>
  <c r="N29" i="8" s="1"/>
  <c r="K28" i="8"/>
  <c r="N28" i="8" s="1"/>
  <c r="K27" i="8"/>
  <c r="L27" i="8" s="1"/>
  <c r="K19" i="8"/>
  <c r="L19" i="8" s="1"/>
  <c r="K18" i="8"/>
  <c r="L18" i="8" s="1"/>
  <c r="K17" i="8"/>
  <c r="L17" i="8" s="1"/>
  <c r="K26" i="8"/>
  <c r="L26" i="8" s="1"/>
  <c r="K10" i="8"/>
  <c r="L10" i="8" s="1"/>
  <c r="K16" i="8"/>
  <c r="L16" i="8" s="1"/>
  <c r="N9" i="8"/>
  <c r="L8" i="8"/>
  <c r="N8" i="8" s="1"/>
  <c r="K25" i="8"/>
  <c r="K7" i="8"/>
  <c r="L7" i="8" s="1"/>
  <c r="K15" i="8"/>
  <c r="K14" i="8"/>
  <c r="K6" i="8"/>
  <c r="L6" i="8" s="1"/>
  <c r="N6" i="8" s="1"/>
  <c r="K24" i="8"/>
  <c r="K23" i="8"/>
  <c r="L23" i="8" s="1"/>
  <c r="K12" i="7"/>
  <c r="L12" i="7" s="1"/>
  <c r="N12" i="7" s="1"/>
  <c r="K16" i="7"/>
  <c r="K15" i="7"/>
  <c r="K14" i="7"/>
  <c r="K10" i="7"/>
  <c r="K13" i="7"/>
  <c r="K9" i="7"/>
  <c r="L9" i="7" s="1"/>
  <c r="N9" i="7" s="1"/>
  <c r="N11" i="7"/>
  <c r="N8" i="7"/>
  <c r="N7" i="7"/>
  <c r="K6" i="7"/>
  <c r="N11" i="8" l="1"/>
  <c r="N27" i="8"/>
  <c r="N26" i="8"/>
  <c r="N19" i="8"/>
  <c r="N18" i="8"/>
  <c r="N16" i="8"/>
  <c r="N17" i="8"/>
  <c r="L14" i="8"/>
  <c r="N14" i="8" s="1"/>
  <c r="N7" i="8"/>
  <c r="N23" i="8"/>
  <c r="L24" i="8"/>
  <c r="N24" i="8" s="1"/>
  <c r="L15" i="8"/>
  <c r="N15" i="8" s="1"/>
  <c r="L25" i="8"/>
  <c r="N25" i="8" s="1"/>
  <c r="L16" i="7"/>
  <c r="N16" i="7" s="1"/>
  <c r="L6" i="7"/>
  <c r="N6" i="7" s="1"/>
  <c r="L13" i="7"/>
  <c r="N13" i="7" s="1"/>
  <c r="L14" i="7"/>
  <c r="N14" i="7" s="1"/>
  <c r="L15" i="7"/>
  <c r="N15" i="7" s="1"/>
  <c r="L10" i="7"/>
  <c r="N10" i="7" s="1"/>
  <c r="N17" i="7" l="1"/>
  <c r="K15" i="6" l="1"/>
  <c r="K21" i="6"/>
  <c r="L21" i="6" s="1"/>
  <c r="K20" i="6"/>
  <c r="L20" i="6" s="1"/>
  <c r="K19" i="6"/>
  <c r="K18" i="6"/>
  <c r="L18" i="6" s="1"/>
  <c r="N18" i="6" s="1"/>
  <c r="K17" i="6"/>
  <c r="L17" i="6" s="1"/>
  <c r="N17" i="6" s="1"/>
  <c r="K14" i="6"/>
  <c r="L14" i="6" s="1"/>
  <c r="N14" i="6" s="1"/>
  <c r="K13" i="6"/>
  <c r="L13" i="6" s="1"/>
  <c r="N13" i="6" s="1"/>
  <c r="K16" i="6"/>
  <c r="L16" i="6" s="1"/>
  <c r="N16" i="6" s="1"/>
  <c r="K12" i="6"/>
  <c r="L12" i="6" s="1"/>
  <c r="N12" i="6" s="1"/>
  <c r="K11" i="6"/>
  <c r="L11" i="6" s="1"/>
  <c r="N11" i="6" s="1"/>
  <c r="K10" i="6"/>
  <c r="L10" i="6" s="1"/>
  <c r="N10" i="6" s="1"/>
  <c r="K9" i="6"/>
  <c r="L9" i="6" s="1"/>
  <c r="K8" i="6"/>
  <c r="L8" i="6" s="1"/>
  <c r="N8" i="6" s="1"/>
  <c r="K7" i="6"/>
  <c r="L7" i="6" s="1"/>
  <c r="N7" i="6" s="1"/>
  <c r="K6" i="6"/>
  <c r="L6" i="6" s="1"/>
  <c r="N6" i="6" s="1"/>
  <c r="N20" i="6" l="1"/>
  <c r="N21" i="6"/>
  <c r="N9" i="6"/>
  <c r="L19" i="6"/>
  <c r="N19" i="6" s="1"/>
  <c r="L15" i="6"/>
  <c r="N15" i="6" s="1"/>
  <c r="N22" i="6" l="1"/>
  <c r="N12" i="2" l="1"/>
  <c r="K8" i="4"/>
  <c r="N8" i="4" s="1"/>
  <c r="K7" i="4"/>
  <c r="N7" i="4" s="1"/>
  <c r="K6" i="4"/>
  <c r="N6" i="4"/>
  <c r="S9" i="4"/>
  <c r="R9" i="4"/>
  <c r="Q9" i="4"/>
  <c r="P9" i="4"/>
  <c r="O9" i="4"/>
  <c r="N9" i="4" l="1"/>
</calcChain>
</file>

<file path=xl/sharedStrings.xml><?xml version="1.0" encoding="utf-8"?>
<sst xmlns="http://schemas.openxmlformats.org/spreadsheetml/2006/main" count="613" uniqueCount="152">
  <si>
    <t>De Anza College: Instructional Planning and Budget Team</t>
  </si>
  <si>
    <t>Per Item Cost</t>
  </si>
  <si>
    <t>How Many?</t>
  </si>
  <si>
    <t>Total Cost</t>
  </si>
  <si>
    <t xml:space="preserve"> </t>
  </si>
  <si>
    <t xml:space="preserve">New Item or Replacement N/Rp </t>
  </si>
  <si>
    <t>Infra-structure needed? Yes/No</t>
  </si>
  <si>
    <t>Life Expectancy of  item (years)</t>
  </si>
  <si>
    <r>
      <rPr>
        <b/>
        <u/>
        <sz val="10"/>
        <color indexed="8"/>
        <rFont val="Calibri"/>
        <family val="2"/>
      </rPr>
      <t>Instructions:</t>
    </r>
    <r>
      <rPr>
        <sz val="10"/>
        <color indexed="8"/>
        <rFont val="Calibri"/>
        <family val="2"/>
      </rPr>
      <t xml:space="preserve">  Use this list for large ticket items (even if you don't have an estimated cost of the item.  Examples of "big ticket items" are things like a Planetarium Projector (valued at approximately $400,000), Bleachers for Gymnasium (estimated cost unknown), Electronic Garage Door for Automotive Technology Garage, Stadium Bleacher for Football Field, etc.</t>
    </r>
    <r>
      <rPr>
        <sz val="12"/>
        <color theme="1"/>
        <rFont val="Calibri"/>
        <family val="2"/>
        <scheme val="minor"/>
      </rPr>
      <t xml:space="preserve">
</t>
    </r>
    <r>
      <rPr>
        <b/>
        <sz val="12"/>
        <color indexed="8"/>
        <rFont val="Calibri"/>
        <family val="2"/>
      </rPr>
      <t>This list should be sent to your Dean when you submit your APRU.</t>
    </r>
  </si>
  <si>
    <t>Division/
Department</t>
  </si>
  <si>
    <t>Lottery</t>
  </si>
  <si>
    <t>Instructional Equipment Funding</t>
  </si>
  <si>
    <t>Perkins Funds</t>
  </si>
  <si>
    <t>To be completed by  IPBT</t>
  </si>
  <si>
    <t>TOTALS</t>
  </si>
  <si>
    <r>
      <rPr>
        <b/>
        <u/>
        <sz val="10"/>
        <color indexed="8"/>
        <rFont val="Calibri"/>
        <family val="2"/>
      </rPr>
      <t>Instructions:</t>
    </r>
    <r>
      <rPr>
        <sz val="10"/>
        <color indexed="8"/>
        <rFont val="Calibri"/>
        <family val="2"/>
      </rPr>
      <t xml:space="preserve">   This page for emergency requests such as a piece of equipment that broke unexpectedly. </t>
    </r>
  </si>
  <si>
    <r>
      <t xml:space="preserve">Item </t>
    </r>
    <r>
      <rPr>
        <b/>
        <sz val="10"/>
        <color indexed="10"/>
        <rFont val="Calibri"/>
        <family val="2"/>
      </rPr>
      <t xml:space="preserve">including why it was not included as a resource request </t>
    </r>
  </si>
  <si>
    <t>Subtotal</t>
  </si>
  <si>
    <t>Shipping</t>
  </si>
  <si>
    <r>
      <t>Priority</t>
    </r>
    <r>
      <rPr>
        <b/>
        <sz val="12"/>
        <color indexed="10"/>
        <rFont val="Times New Roman"/>
        <family val="1"/>
      </rPr>
      <t xml:space="preserve"> Critical, Needed, Desirable</t>
    </r>
  </si>
  <si>
    <t>Strong Workforce Funds</t>
  </si>
  <si>
    <t>Facilities</t>
  </si>
  <si>
    <t>Other/Notes</t>
  </si>
  <si>
    <r>
      <rPr>
        <b/>
        <sz val="12"/>
        <color indexed="8"/>
        <rFont val="Calibri"/>
        <family val="2"/>
      </rPr>
      <t xml:space="preserve">EMERGENCY REQUESTS  LIST </t>
    </r>
    <r>
      <rPr>
        <b/>
        <sz val="10"/>
        <color indexed="8"/>
        <rFont val="Calibri"/>
        <family val="2"/>
      </rPr>
      <t xml:space="preserve">    Department/Division:  </t>
    </r>
    <r>
      <rPr>
        <b/>
        <u/>
        <sz val="10"/>
        <color indexed="8"/>
        <rFont val="Calibri"/>
        <family val="2"/>
      </rPr>
      <t xml:space="preserve">                                    </t>
    </r>
    <r>
      <rPr>
        <b/>
        <sz val="10"/>
        <color indexed="8"/>
        <rFont val="Calibri"/>
        <family val="2"/>
      </rPr>
      <t>____________    Name of Point of Contact: ____________________________</t>
    </r>
  </si>
  <si>
    <r>
      <t xml:space="preserve"> </t>
    </r>
    <r>
      <rPr>
        <b/>
        <u/>
        <sz val="12"/>
        <color indexed="8"/>
        <rFont val="Calibri"/>
        <family val="2"/>
      </rPr>
      <t xml:space="preserve">Department/Division: </t>
    </r>
    <r>
      <rPr>
        <b/>
        <sz val="12"/>
        <color indexed="8"/>
        <rFont val="Calibri"/>
        <family val="2"/>
      </rPr>
      <t xml:space="preserve">                                               </t>
    </r>
    <r>
      <rPr>
        <b/>
        <u/>
        <sz val="12"/>
        <color indexed="8"/>
        <rFont val="Calibri"/>
        <family val="2"/>
      </rPr>
      <t xml:space="preserve">_______________    Name of Point of Contact: ___________________                                              </t>
    </r>
    <r>
      <rPr>
        <u/>
        <sz val="10"/>
        <color indexed="8"/>
        <rFont val="Calibri"/>
        <family val="2"/>
      </rPr>
      <t xml:space="preserve"> writer's name</t>
    </r>
    <r>
      <rPr>
        <b/>
        <sz val="12"/>
        <color indexed="8"/>
        <rFont val="Calibri"/>
        <family val="2"/>
      </rPr>
      <t xml:space="preserve">                                                                                                                                                                                                                    (</t>
    </r>
    <r>
      <rPr>
        <b/>
        <sz val="11"/>
        <color indexed="8"/>
        <rFont val="Calibri"/>
        <family val="2"/>
      </rPr>
      <t>Large Value Items that are structurally necessary for program improvement or continuation and cost more then $100,000 per single item</t>
    </r>
    <r>
      <rPr>
        <b/>
        <sz val="12"/>
        <color indexed="8"/>
        <rFont val="Calibri"/>
        <family val="2"/>
      </rPr>
      <t>)</t>
    </r>
  </si>
  <si>
    <t xml:space="preserve">
Department</t>
  </si>
  <si>
    <t>Quantity</t>
  </si>
  <si>
    <t>Priority Critical, Needed, Desirable</t>
  </si>
  <si>
    <t>Total Requests</t>
  </si>
  <si>
    <t xml:space="preserve">Item(please remember, the subtotal value must be over $100) </t>
  </si>
  <si>
    <t xml:space="preserve">Currently going for bid under current allocation of  2018-19 </t>
  </si>
  <si>
    <r>
      <rPr>
        <b/>
        <u/>
        <sz val="9"/>
        <color indexed="8"/>
        <rFont val="Times New Roman"/>
        <family val="1"/>
      </rPr>
      <t>I</t>
    </r>
    <r>
      <rPr>
        <b/>
        <sz val="9"/>
        <color indexed="8"/>
        <rFont val="Times New Roman"/>
        <family val="1"/>
      </rPr>
      <t xml:space="preserve">nstructions:  Each Department/Program must provide an instructional equipment request list each year.  A Division priority list should be developed by working within your Division processes.
Items you do not have to list: 
1) computer and furniture requests that are already on a college refresh schedule or items that already exist in classrooms, offices, conference rooms etc.  
2) office supplies or items normally covered by operational ”B” budget.
Items that should be listed:  All instructional equipment items with a subtotal value of  $100 or more per individual item that do not fall within #1 or #2 above.
Note: The items should provide programmatic support for student learning and </t>
    </r>
    <r>
      <rPr>
        <b/>
        <u/>
        <sz val="9"/>
        <color indexed="8"/>
        <rFont val="Times New Roman"/>
        <family val="1"/>
      </rPr>
      <t>must</t>
    </r>
    <r>
      <rPr>
        <b/>
        <sz val="9"/>
        <color indexed="8"/>
        <rFont val="Times New Roman"/>
        <family val="1"/>
      </rPr>
      <t xml:space="preserve"> be included as a part of the Program Review submitted in Spring 2019. If there is an emergency item needed that was not on the Program Review, then list that on sheet 2 titled “Emergency Requests”.</t>
    </r>
    <r>
      <rPr>
        <b/>
        <sz val="9"/>
        <color indexed="10"/>
        <rFont val="Times New Roman"/>
        <family val="1"/>
      </rPr>
      <t xml:space="preserve">
</t>
    </r>
    <r>
      <rPr>
        <b/>
        <sz val="9"/>
        <color indexed="8"/>
        <rFont val="Times New Roman"/>
        <family val="1"/>
      </rPr>
      <t xml:space="preserve">Priorities: </t>
    </r>
    <r>
      <rPr>
        <b/>
        <sz val="9"/>
        <color indexed="10"/>
        <rFont val="Times New Roman"/>
        <family val="1"/>
      </rPr>
      <t>Critical:</t>
    </r>
    <r>
      <rPr>
        <b/>
        <sz val="9"/>
        <color indexed="8"/>
        <rFont val="Times New Roman"/>
        <family val="1"/>
      </rPr>
      <t xml:space="preserve"> Courses and/or program cannot run without it; </t>
    </r>
    <r>
      <rPr>
        <b/>
        <sz val="9"/>
        <color indexed="10"/>
        <rFont val="Times New Roman"/>
        <family val="1"/>
      </rPr>
      <t>Needed</t>
    </r>
    <r>
      <rPr>
        <b/>
        <sz val="9"/>
        <color indexed="8"/>
        <rFont val="Times New Roman"/>
        <family val="1"/>
      </rPr>
      <t xml:space="preserve">: Necessary in 1 - 2 yearsNecessary for the regular functions of the program (i.e., replenishing supply items, replacement aging equipment) -- will cause program delays or changes in course scheduling if not provided ; </t>
    </r>
    <r>
      <rPr>
        <b/>
        <sz val="9"/>
        <color indexed="10"/>
        <rFont val="Times New Roman"/>
        <family val="1"/>
      </rPr>
      <t>Desirable:</t>
    </r>
    <r>
      <rPr>
        <b/>
        <sz val="9"/>
        <color indexed="8"/>
        <rFont val="Times New Roman"/>
        <family val="1"/>
      </rPr>
      <t xml:space="preserve"> Requested as part of program growth or innovation </t>
    </r>
    <r>
      <rPr>
        <b/>
        <u/>
        <sz val="9"/>
        <color indexed="8"/>
        <rFont val="Times New Roman"/>
        <family val="1"/>
      </rPr>
      <t xml:space="preserve">
</t>
    </r>
    <r>
      <rPr>
        <sz val="9"/>
        <color indexed="8"/>
        <rFont val="Times New Roman"/>
        <family val="1"/>
      </rPr>
      <t xml:space="preserve">
</t>
    </r>
  </si>
  <si>
    <t>Enter Justification</t>
  </si>
  <si>
    <t>Priority: Critical, Needed, Desirable</t>
  </si>
  <si>
    <r>
      <t xml:space="preserve">Category:
</t>
    </r>
    <r>
      <rPr>
        <sz val="9"/>
        <rFont val="Times New Roman"/>
        <family val="1"/>
      </rPr>
      <t>Equipment,
Facility, or
Other</t>
    </r>
  </si>
  <si>
    <t>Tax
9.00%</t>
  </si>
  <si>
    <t>INSTRUCTIONAL EQUIPMENT LIST</t>
  </si>
  <si>
    <t>Enter Justification
1. Who are the racial/ethnic and underserved groups affected? 
2. Does the funding request ignore or worsen existing disparities or produce other unintended consequences? What is the impact on eliminating the equity gap?  
3. How does the allocation advance opportunities for historically underrepresented students and communities?</t>
  </si>
  <si>
    <t>Tax
9.1250%</t>
  </si>
  <si>
    <r>
      <t xml:space="preserve">RESOURCE REQUEST LIST 2020-21   </t>
    </r>
    <r>
      <rPr>
        <b/>
        <u/>
        <sz val="9"/>
        <color indexed="8"/>
        <rFont val="Times New Roman"/>
        <family val="1"/>
      </rPr>
      <t xml:space="preserve">Department/Division  </t>
    </r>
    <r>
      <rPr>
        <b/>
        <sz val="9"/>
        <color indexed="8"/>
        <rFont val="Times New Roman"/>
        <family val="1"/>
      </rPr>
      <t xml:space="preserve">          Creative Arts  </t>
    </r>
    <r>
      <rPr>
        <b/>
        <u/>
        <sz val="9"/>
        <color indexed="8"/>
        <rFont val="Times New Roman"/>
        <family val="1"/>
      </rPr>
      <t>Name of Point of Contact:</t>
    </r>
    <r>
      <rPr>
        <b/>
        <sz val="9"/>
        <color indexed="8"/>
        <rFont val="Times New Roman"/>
        <family val="1"/>
      </rPr>
      <t xml:space="preserve"> </t>
    </r>
    <r>
      <rPr>
        <sz val="9"/>
        <color indexed="8"/>
        <rFont val="Times New Roman"/>
        <family val="1"/>
      </rPr>
      <t>Daniel Smith</t>
    </r>
  </si>
  <si>
    <t>Art-Sculpture</t>
  </si>
  <si>
    <t>Critical</t>
  </si>
  <si>
    <t>Equipment</t>
  </si>
  <si>
    <t>Powermatic Drill press (PM2820EVS)</t>
  </si>
  <si>
    <t>Affects Latinx (24%), Filipinx (8%), African American (2%). No unintended consequences. Helps eliminate equity gap by providing equal access to the same quality equipment regardless of financial resources. Advances opportunities by providing tools/training needed to enhance transfer and employment goals. CA awards to underserved groups have increased from 15 to 44 in last two years.</t>
  </si>
  <si>
    <t>no</t>
  </si>
  <si>
    <t>Rp</t>
  </si>
  <si>
    <t>15 years</t>
  </si>
  <si>
    <t>Desirable</t>
  </si>
  <si>
    <t xml:space="preserve">Shopbot CNC Router 4'x8x cutting surface with spindle (PRSalpha 96-48-8- 4'x8') </t>
  </si>
  <si>
    <t>N</t>
  </si>
  <si>
    <t>Boss Laser cutter (BOSS LS365)</t>
  </si>
  <si>
    <t>No</t>
  </si>
  <si>
    <t>10 years</t>
  </si>
  <si>
    <t>F/TV-Production</t>
  </si>
  <si>
    <t>ATC TV Studio Update: Video Recorder Hard Drives, Samsung, MZ-76P2T0BW, 2TB 860 PRO SATA III 2.5" Internal SSD, write speeds 530 MB/s</t>
  </si>
  <si>
    <t>Affects Latinx (28%), Filipinx (9%), African American (4%), Native American &amp; Pacific Islander (2%). No unintended consequences. Helps eliminate equity gap by providing equal access to the same quality equipment regardless of financial resources. Advances opportunities by providing tools/training needed to enhance transfer and employment goals. Also serves economically disadvantaged, students with disabilities, foster youth in completion and employment. CA awards to underserved groups have increased from 15 to 44 in last two years.</t>
  </si>
  <si>
    <t>ATC 121 Foley Sound Studio Update: Digital Audio Editing Interfaces with custom wiring, Thunderbolt Interface, Wireless Trackball, Mouse, Headphone Amp</t>
  </si>
  <si>
    <t>ATC121 Sound Studio, Mixer, Avid, S4-16-5, 16faders, 5ft chassis, Touch Module, Automation Module, power supplies, includes programming</t>
  </si>
  <si>
    <t>ATC TV Studio Repair: Camera Robotic Pedestals, Ross, CamBot CAM-CAR-TRI, Payload 125lbs, free-roaming pedestals, includes programming</t>
  </si>
  <si>
    <t>ATC TV Studio Repair: Camera Pan &amp; Tilt Heads, Ross, CamBot System, CAM-600PT-PKG, CamBot 600 Series P/T Head, Payload 209lbs, IP based</t>
  </si>
  <si>
    <t>ATC TV Studio Repair: Camera Pedestal Control Panel, Ross, SmartShell, RRB-CTL-3-SRV, Unified Control Sys w Integrated Server - 3 Axis, Toutchscreen interface, Joystick Control, IP based</t>
  </si>
  <si>
    <t>MLC TV Studio Repair: Video Router, Utah Scientific, UDS64, 64x64 SDI Router, Controller with Power Supply</t>
  </si>
  <si>
    <t>Needed</t>
  </si>
  <si>
    <t>Lighting accessibility update: C-Stand Utility Cart, GE-17, Backstage Equipment C-Stand/Combo Utility Cart</t>
  </si>
  <si>
    <t>Other</t>
  </si>
  <si>
    <t>N/A</t>
  </si>
  <si>
    <t>X</t>
  </si>
  <si>
    <t xml:space="preserve">Camera Bags </t>
  </si>
  <si>
    <t>5+</t>
  </si>
  <si>
    <t>LED lighting kits: Aputure Light Storm LS 300X Bi-Color LED Light Kit with carrying case</t>
  </si>
  <si>
    <t>New LED technology critically needed for up-to-date training of our students for both transfer and CTE purposes; will improve our student-to-equipment ratio, thus promoting access and equity among students</t>
  </si>
  <si>
    <t>LED lighting kits: Aputure Light Storm LS C120D II LED Light Kit</t>
  </si>
  <si>
    <t>Peer Tutors and Mentors</t>
  </si>
  <si>
    <t>Essential for our department's ability to  increase student success, provide equity for underrepresented populations, and serve them better</t>
  </si>
  <si>
    <t>Professional Development/Guest Speakers</t>
  </si>
  <si>
    <t xml:space="preserve">Critical for our CTE progran to allow for the continuous and highly specializedpractical training of faculty on the latest professional industry workflows. </t>
  </si>
  <si>
    <t>F/TV-Production, Animation, Screenwriting</t>
  </si>
  <si>
    <t>Film &amp; Video Student Show</t>
  </si>
  <si>
    <t>multiple</t>
  </si>
  <si>
    <t>DVD/Blu-rays</t>
  </si>
  <si>
    <t>10+</t>
  </si>
  <si>
    <t>Online Film Access: Swank Digital Campus annual license</t>
  </si>
  <si>
    <t>Digital Cinema Camera Kit with accessories, such as lens, monitor/recorder, recording media, and camera case (Sony PXW-FS6)</t>
  </si>
  <si>
    <t xml:space="preserve">Having come out recently, these professional digital cinema cameras will allow students to learn the latest 4K workflows.  The number of cameras will serve approximately 90 students at a time in one quarter, thus providing a 9:1 ratio of students to cameras. </t>
  </si>
  <si>
    <t>16mm Motion Picture Camera</t>
  </si>
  <si>
    <t>30+</t>
  </si>
  <si>
    <t>Current equipment is at least 60 years old. Students cannot afford equipment on their own.</t>
  </si>
  <si>
    <t>16mm Motion Picture Film Stock and Processing</t>
  </si>
  <si>
    <t>iPad pens</t>
  </si>
  <si>
    <t>The iPad pencils are a needed accessory for the 8th generation iPads which were purchased last year</t>
  </si>
  <si>
    <t>Shotgun Microphone kits</t>
  </si>
  <si>
    <t>Photo</t>
  </si>
  <si>
    <t>Cameras for checkout: Fuji X-T4 with 16-80 Lens, Bag and SD</t>
  </si>
  <si>
    <t>Affects Latinx (31%), Filipinx (8%), African American (3%). No unintended consequences. Helps eliminate equity gap by providing equal access to the same quality equipment regardless of financial resources. Advances opportunities by providing tools/training needed to enhance transfer and employment goals. Also serves economically disadvantaged, students with disabilities, foster youth in completion and employment. CA awards to underserved groups have increased from 15 to 44 in last two years.</t>
  </si>
  <si>
    <t>New</t>
  </si>
  <si>
    <t>Photo printers: Canon ImagePROGRAF Pro-2100 Printer wit 2 complete set of inks</t>
  </si>
  <si>
    <t>Replacement</t>
  </si>
  <si>
    <t>Lens kit: Apexel 4K HD Mobile 5in1 lens kit</t>
  </si>
  <si>
    <t>Lighting kits: Profoto B10X plus duo kits with stands, softbox, ring, transmitter</t>
  </si>
  <si>
    <t>6+</t>
  </si>
  <si>
    <t>Provide adequate access to equipment. Having more kits allow students to spend more time with them.</t>
  </si>
  <si>
    <t>Lights: Profoto A10 off camera kit</t>
  </si>
  <si>
    <t>This portable light will provide faculty the ability to teach more about lighting to beginning students.</t>
  </si>
  <si>
    <t>LED lights: Profoto C1 plus LED</t>
  </si>
  <si>
    <t>4+</t>
  </si>
  <si>
    <t>Lighting: Broncolor Para 88 w/Profoto adapter and diffuser</t>
  </si>
  <si>
    <t>Fuji GFX 50SII w/ 35-70 Lens, Bag, and SD</t>
  </si>
  <si>
    <t>Fuji GF 80mm Lens</t>
  </si>
  <si>
    <t>Fuji GF 110mm Lens</t>
  </si>
  <si>
    <t>Replace old computers: iMac for A-6 (we currently have 30)</t>
  </si>
  <si>
    <t>Yes</t>
  </si>
  <si>
    <t>Replace Photo Enlargers</t>
  </si>
  <si>
    <t>Professional grade camera: Phase One XT IQ4 150mp Tech Camera w/ 32mm f/4 Lens and Bag</t>
  </si>
  <si>
    <t>Professional grade capture system: Phase One XT 90mm f/4 Lens</t>
  </si>
  <si>
    <t>Professional grade lighting accessory: Profoto Giant Parabolic Reflector with Diffuser</t>
  </si>
  <si>
    <t>Professional grade light: Profoto Pro 11 with 2 Proheads</t>
  </si>
  <si>
    <t>iPad 12.9in 256GB with Apple Pencil</t>
  </si>
  <si>
    <t>Equipment cart: Innovativ Echo Cart</t>
  </si>
  <si>
    <t>Art-Graphic Design</t>
  </si>
  <si>
    <t>Modernize computer lab: Cintique work stations</t>
  </si>
  <si>
    <t>Affects Latinx (24%), Filipinx (8%), African American (2%). No unintended consequences. Helps eliminate equity gap by providing equal access to the same quality equipment regardless of financial resources. Advances opportunities by providing tools/training needed to enhance transfer and employment goals.Graphic Design is a CTE program that awarded 13 AAs and 7 CoAs in 20-21. CA awards to underserved groups have increased from 15 to 44 in last two years.</t>
  </si>
  <si>
    <t>Can be postponed</t>
  </si>
  <si>
    <t>For digital capture workstation.. Affects Latinx (31%), Filipinx (8%), African American (3%). No unintended consequences. Helps eliminate equity gap by providing equal access to the same quality equipment regardless of financial resources. Advances opportunities by providing tools/training needed to enhance transfer and employment goals. Also serves economically disadvantaged, students with disabilities, foster youth in completion and employment. CA awards to underserved groups have increased from 15 to 44 in last two years.</t>
  </si>
  <si>
    <t>Remove from list, discuss with faculty</t>
  </si>
  <si>
    <t>Can be postponed-use in new facility. Work with faculty to support in program review</t>
  </si>
  <si>
    <t>Provide enough cameras for students to be successful by providing more hands-on experience.</t>
  </si>
  <si>
    <t>Perkins</t>
  </si>
  <si>
    <t>NA</t>
  </si>
  <si>
    <t>B Budget</t>
  </si>
  <si>
    <t>Completed by CTE</t>
  </si>
  <si>
    <t>Updating of Sound Studio</t>
  </si>
  <si>
    <t>Quote given to CTE Dec. 2021. Unable to complete without additional funding.</t>
  </si>
  <si>
    <t>Not eligible for other funds. Safety issue. Our current drill press is has an unstable table which could potentially be dangerous if proper precautions are not followed. A drill press is crucial for drilling straight holes into a variety of materials. This drill press has a laser that allows for accurate drilling as well as a variable spindle speed which needs to be taken into account when drilling larger holes.</t>
  </si>
  <si>
    <t>Updating of lighting technology</t>
  </si>
  <si>
    <t>Also on IE list.</t>
  </si>
  <si>
    <t>Upgrade equipment to be closer to that used professionally and at competing programs. Cost can be split with CTE funding.</t>
  </si>
  <si>
    <t xml:space="preserve">The GID program hopes to modernize the workstations in the GID computer lab. Cost can be split with CTE funding. According to the 2020-21 GID core indicators metric (CI 1) English learners are performing at -15.6%. The program has a large number of international students, some of which are in the program seeking employment and not pursing post-secondary placement. Notwithstanding, the Core Indicators outcomes data for (CI 2) Earned Postsecondary Credential and (CI 4) Employment is not demonstrating a similarly positive trend. The 2021-22 Core Indicator rate for (CI 2) stands at -19.9, and (CI 4) at -28.2. Graphic and Interactive Design faculty are very aware and mindful of these outcomes. Even though the (CI 2) and (CI 4) sample sizes are small they are a concerning trend. Our program believes that by modernizing the lab we can correct these areas of need, and address enrollment, employment, and equitably increase success in our targeted groups. </t>
  </si>
  <si>
    <t>Equipment cannot be stored in the classroom, which doubles as the Photo studio. Cart allows safer and quicker moving of items from storage to the Studio/Classroom.</t>
  </si>
  <si>
    <t>On computer refresh list.</t>
  </si>
  <si>
    <t>Wait until new building plans are made.</t>
  </si>
  <si>
    <t>Postponed</t>
  </si>
  <si>
    <t>Already Purchased</t>
  </si>
  <si>
    <t>Confirm they are purchased.</t>
  </si>
  <si>
    <t>B Budget. Confirm they are purchased.</t>
  </si>
  <si>
    <t>Postpone</t>
  </si>
  <si>
    <t>Total Postponed</t>
  </si>
  <si>
    <t>Total Purchased</t>
  </si>
  <si>
    <t>Total Lottery and B Budget</t>
  </si>
  <si>
    <t>Equity issue. Students should not be prevented from signing up for a class because of the cost of film and processing to provide equity. In addition, digital trransfer will give De Anza students the same quality and workflow as other film students.</t>
  </si>
  <si>
    <t xml:space="preserve">Adding more microphones increases ratio of equipment to students to assure equity and hands-on experience. Kit consists of Sennheiser 416 microphone, fishpole, mount, and blimp/windjammer. </t>
  </si>
  <si>
    <t>Repair, not eligible as a new program for CTE new program funding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</si>
</sst>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_-&quot;$&quot;* #,##0.00_-;\-&quot;$&quot;* #,##0.00_-;_-&quot;$&quot;* &quot;-&quot;??_-;_-@_-"/>
    <numFmt numFmtId="165" formatCode="&quot;$&quot;#,##0.00"/>
  </numFmts>
  <fonts count="38">
    <font>
      <sz val="12"/>
      <color theme="1"/>
      <name val="Calibri"/>
      <family val="2"/>
      <scheme val="minor"/>
    </font>
    <font>
      <b/>
      <sz val="12"/>
      <color indexed="8"/>
      <name val="Calibri"/>
      <family val="2"/>
    </font>
    <font>
      <sz val="8"/>
      <name val="Calibri"/>
      <family val="2"/>
    </font>
    <font>
      <b/>
      <u/>
      <sz val="12"/>
      <color indexed="8"/>
      <name val="Calibri"/>
      <family val="2"/>
    </font>
    <font>
      <sz val="10"/>
      <color indexed="8"/>
      <name val="Calibri"/>
      <family val="2"/>
    </font>
    <font>
      <b/>
      <sz val="10"/>
      <color indexed="8"/>
      <name val="Calibri"/>
      <family val="2"/>
    </font>
    <font>
      <b/>
      <u/>
      <sz val="10"/>
      <color indexed="8"/>
      <name val="Calibri"/>
      <family val="2"/>
    </font>
    <font>
      <u/>
      <sz val="10"/>
      <color indexed="8"/>
      <name val="Calibri"/>
      <family val="2"/>
    </font>
    <font>
      <b/>
      <sz val="11"/>
      <color indexed="8"/>
      <name val="Calibri"/>
      <family val="2"/>
    </font>
    <font>
      <b/>
      <sz val="10"/>
      <color indexed="10"/>
      <name val="Calibri"/>
      <family val="2"/>
    </font>
    <font>
      <b/>
      <sz val="9"/>
      <color indexed="8"/>
      <name val="Times New Roman"/>
      <family val="1"/>
    </font>
    <font>
      <sz val="9"/>
      <color indexed="8"/>
      <name val="Times New Roman"/>
      <family val="1"/>
    </font>
    <font>
      <b/>
      <sz val="12"/>
      <color indexed="10"/>
      <name val="Times New Roman"/>
      <family val="1"/>
    </font>
    <font>
      <b/>
      <u/>
      <sz val="9"/>
      <color indexed="8"/>
      <name val="Times New Roman"/>
      <family val="1"/>
    </font>
    <font>
      <b/>
      <sz val="9"/>
      <color indexed="10"/>
      <name val="Times New Roman"/>
      <family val="1"/>
    </font>
    <font>
      <sz val="9"/>
      <name val="Times New Roman"/>
      <family val="1"/>
    </font>
    <font>
      <b/>
      <sz val="9"/>
      <name val="Times New Roman"/>
      <family val="1"/>
    </font>
    <font>
      <sz val="12"/>
      <color theme="1"/>
      <name val="Calibri"/>
      <family val="2"/>
      <scheme val="minor"/>
    </font>
    <font>
      <sz val="11"/>
      <color theme="1"/>
      <name val="Calibri"/>
      <family val="2"/>
      <scheme val="minor"/>
    </font>
    <font>
      <b/>
      <sz val="12"/>
      <color theme="1"/>
      <name val="Calibri"/>
      <family val="2"/>
      <scheme val="minor"/>
    </font>
    <font>
      <sz val="10"/>
      <color theme="1"/>
      <name val="Calibri"/>
      <family val="2"/>
      <scheme val="minor"/>
    </font>
    <font>
      <sz val="9"/>
      <color theme="1"/>
      <name val="Calibri"/>
      <family val="2"/>
      <scheme val="minor"/>
    </font>
    <font>
      <b/>
      <sz val="9"/>
      <color theme="1"/>
      <name val="Calibri"/>
      <family val="2"/>
      <scheme val="minor"/>
    </font>
    <font>
      <b/>
      <sz val="10"/>
      <color theme="1"/>
      <name val="Calibri"/>
      <family val="2"/>
      <scheme val="minor"/>
    </font>
    <font>
      <sz val="9"/>
      <color theme="1"/>
      <name val="Times New Roman"/>
      <family val="1"/>
    </font>
    <font>
      <b/>
      <sz val="12"/>
      <color theme="1"/>
      <name val="Times New Roman"/>
      <family val="1"/>
    </font>
    <font>
      <b/>
      <sz val="9"/>
      <color theme="1"/>
      <name val="Times New Roman"/>
      <family val="1"/>
    </font>
    <font>
      <sz val="9"/>
      <color rgb="FF000000"/>
      <name val="Times New Roman"/>
      <family val="1"/>
    </font>
    <font>
      <b/>
      <sz val="18"/>
      <color theme="1"/>
      <name val="Times New Roman"/>
      <family val="1"/>
    </font>
    <font>
      <sz val="9"/>
      <color rgb="FFFF0000"/>
      <name val="Times New Roman"/>
      <family val="1"/>
    </font>
    <font>
      <sz val="9"/>
      <color theme="1"/>
      <name val="Calibri"/>
      <family val="2"/>
    </font>
    <font>
      <sz val="9"/>
      <color rgb="FFFF0000"/>
      <name val="Calibri"/>
      <family val="2"/>
      <scheme val="minor"/>
    </font>
    <font>
      <sz val="9"/>
      <name val="Calibri"/>
      <family val="2"/>
      <scheme val="minor"/>
    </font>
    <font>
      <sz val="9"/>
      <color rgb="FF000000"/>
      <name val="Calibri"/>
      <family val="2"/>
      <scheme val="minor"/>
    </font>
    <font>
      <sz val="9"/>
      <color rgb="FFFF0000"/>
      <name val="Calibri"/>
      <family val="2"/>
    </font>
    <font>
      <sz val="9"/>
      <name val="Calibri"/>
      <family val="2"/>
    </font>
    <font>
      <sz val="9"/>
      <color rgb="FF000000"/>
      <name val="Calibri"/>
      <family val="2"/>
    </font>
    <font>
      <sz val="9"/>
      <color theme="1"/>
      <name val="Calibri (Body)"/>
    </font>
  </fonts>
  <fills count="9">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0"/>
        <bgColor indexed="64"/>
      </patternFill>
    </fill>
    <fill>
      <patternFill patternType="solid">
        <fgColor theme="2" tint="-0.249977111117893"/>
        <bgColor indexed="64"/>
      </patternFill>
    </fill>
    <fill>
      <patternFill patternType="solid">
        <fgColor theme="6" tint="0.59999389629810485"/>
        <bgColor indexed="64"/>
      </patternFill>
    </fill>
    <fill>
      <patternFill patternType="solid">
        <fgColor theme="3" tint="0.59999389629810485"/>
        <bgColor indexed="64"/>
      </patternFill>
    </fill>
    <fill>
      <patternFill patternType="solid">
        <fgColor theme="9" tint="0.59999389629810485"/>
        <bgColor indexed="64"/>
      </patternFill>
    </fill>
  </fills>
  <borders count="31">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bottom style="thin">
        <color indexed="64"/>
      </bottom>
      <diagonal/>
    </border>
    <border>
      <left/>
      <right style="medium">
        <color indexed="64"/>
      </right>
      <top style="medium">
        <color indexed="64"/>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rgb="FF000000"/>
      </top>
      <bottom style="thin">
        <color indexed="64"/>
      </bottom>
      <diagonal/>
    </border>
  </borders>
  <cellStyleXfs count="6">
    <xf numFmtId="0" fontId="0" fillId="0" borderId="0"/>
    <xf numFmtId="164" fontId="17" fillId="0" borderId="0" applyFont="0" applyFill="0" applyBorder="0" applyAlignment="0" applyProtection="0"/>
    <xf numFmtId="44" fontId="18" fillId="0" borderId="0" applyFont="0" applyFill="0" applyBorder="0" applyAlignment="0" applyProtection="0"/>
    <xf numFmtId="0" fontId="18" fillId="0" borderId="0"/>
    <xf numFmtId="0" fontId="17" fillId="0" borderId="0"/>
    <xf numFmtId="164" fontId="17" fillId="0" borderId="0" applyFont="0" applyFill="0" applyBorder="0" applyAlignment="0" applyProtection="0"/>
  </cellStyleXfs>
  <cellXfs count="196">
    <xf numFmtId="0" fontId="0" fillId="0" borderId="0" xfId="0"/>
    <xf numFmtId="0" fontId="20" fillId="0" borderId="0" xfId="0" applyFont="1"/>
    <xf numFmtId="0" fontId="20" fillId="0" borderId="0" xfId="0" applyFont="1"/>
    <xf numFmtId="0" fontId="21" fillId="0" borderId="0" xfId="0" applyFont="1" applyAlignment="1">
      <alignment vertical="top" wrapText="1"/>
    </xf>
    <xf numFmtId="0" fontId="0" fillId="0" borderId="0" xfId="0" applyAlignment="1">
      <alignment horizontal="center"/>
    </xf>
    <xf numFmtId="0" fontId="20" fillId="0" borderId="0" xfId="0" applyFont="1" applyAlignment="1">
      <alignment horizontal="center"/>
    </xf>
    <xf numFmtId="164" fontId="20" fillId="0" borderId="1" xfId="0" applyNumberFormat="1" applyFont="1" applyBorder="1"/>
    <xf numFmtId="0" fontId="21" fillId="0" borderId="2" xfId="0" applyFont="1" applyBorder="1" applyAlignment="1">
      <alignment horizontal="center" vertical="center" wrapText="1"/>
    </xf>
    <xf numFmtId="0" fontId="20" fillId="0" borderId="3" xfId="0" applyFont="1" applyBorder="1"/>
    <xf numFmtId="0" fontId="20" fillId="0" borderId="4" xfId="0" applyFont="1" applyBorder="1" applyAlignment="1">
      <alignment vertical="top" wrapText="1"/>
    </xf>
    <xf numFmtId="0" fontId="20" fillId="0" borderId="4" xfId="0" applyFont="1" applyBorder="1" applyAlignment="1">
      <alignment vertical="top"/>
    </xf>
    <xf numFmtId="0" fontId="20" fillId="0" borderId="2" xfId="0" applyFont="1" applyBorder="1"/>
    <xf numFmtId="0" fontId="21" fillId="0" borderId="0" xfId="0" applyFont="1" applyAlignment="1">
      <alignment horizontal="center" vertical="center" wrapText="1"/>
    </xf>
    <xf numFmtId="0" fontId="22" fillId="0" borderId="5" xfId="0" applyFont="1" applyBorder="1" applyAlignment="1">
      <alignment horizontal="center" vertical="center" wrapText="1"/>
    </xf>
    <xf numFmtId="0" fontId="21" fillId="0" borderId="6" xfId="0" applyFont="1" applyBorder="1" applyAlignment="1">
      <alignment horizontal="center" vertical="center" wrapText="1"/>
    </xf>
    <xf numFmtId="165" fontId="21" fillId="0" borderId="6" xfId="0" applyNumberFormat="1" applyFont="1" applyBorder="1" applyAlignment="1">
      <alignment horizontal="center" vertical="center" wrapText="1"/>
    </xf>
    <xf numFmtId="0" fontId="22" fillId="0" borderId="7" xfId="0" applyFont="1" applyBorder="1" applyAlignment="1">
      <alignment horizontal="center" vertical="center" wrapText="1"/>
    </xf>
    <xf numFmtId="0" fontId="20" fillId="0" borderId="8" xfId="0" applyFont="1" applyBorder="1" applyAlignment="1">
      <alignment horizontal="left" wrapText="1"/>
    </xf>
    <xf numFmtId="0" fontId="20" fillId="0" borderId="0" xfId="0" applyFont="1" applyAlignment="1">
      <alignment horizontal="left" wrapText="1"/>
    </xf>
    <xf numFmtId="0" fontId="21" fillId="2" borderId="2" xfId="0" applyFont="1" applyFill="1" applyBorder="1" applyAlignment="1">
      <alignment horizontal="center" vertical="center" wrapText="1"/>
    </xf>
    <xf numFmtId="0" fontId="20" fillId="2" borderId="2" xfId="0" applyFont="1" applyFill="1" applyBorder="1"/>
    <xf numFmtId="164" fontId="23" fillId="0" borderId="2" xfId="0" applyNumberFormat="1" applyFont="1" applyBorder="1" applyAlignment="1">
      <alignment horizontal="left" vertical="center"/>
    </xf>
    <xf numFmtId="0" fontId="24" fillId="2" borderId="2" xfId="0" applyFont="1" applyFill="1" applyBorder="1" applyAlignment="1">
      <alignment horizontal="center" vertical="center" wrapText="1"/>
    </xf>
    <xf numFmtId="0" fontId="24" fillId="0" borderId="0" xfId="0" applyFont="1" applyAlignment="1">
      <alignment vertical="center" wrapText="1"/>
    </xf>
    <xf numFmtId="0" fontId="24" fillId="2" borderId="9" xfId="0" applyFont="1" applyFill="1" applyBorder="1" applyAlignment="1">
      <alignment horizontal="center" vertical="center" wrapText="1"/>
    </xf>
    <xf numFmtId="0" fontId="24" fillId="2" borderId="10" xfId="0" applyFont="1" applyFill="1" applyBorder="1" applyAlignment="1">
      <alignment horizontal="center" vertical="center" wrapText="1"/>
    </xf>
    <xf numFmtId="0" fontId="25" fillId="3" borderId="11" xfId="0" applyFont="1" applyFill="1" applyBorder="1" applyAlignment="1">
      <alignment horizontal="center" vertical="center" wrapText="1"/>
    </xf>
    <xf numFmtId="0" fontId="24" fillId="0" borderId="0" xfId="0" applyFont="1" applyAlignment="1">
      <alignment horizontal="center" vertical="center" wrapText="1"/>
    </xf>
    <xf numFmtId="0" fontId="21" fillId="0" borderId="12" xfId="0" applyFont="1" applyBorder="1" applyAlignment="1">
      <alignment horizontal="center" vertical="center" wrapText="1"/>
    </xf>
    <xf numFmtId="164" fontId="23" fillId="0" borderId="1" xfId="0" applyNumberFormat="1" applyFont="1" applyBorder="1" applyAlignment="1">
      <alignment horizontal="left" vertical="center"/>
    </xf>
    <xf numFmtId="0" fontId="20" fillId="0" borderId="13" xfId="0" applyFont="1" applyBorder="1"/>
    <xf numFmtId="0" fontId="24" fillId="0" borderId="14" xfId="0" applyFont="1" applyBorder="1" applyAlignment="1">
      <alignment horizontal="center" vertical="center" wrapText="1"/>
    </xf>
    <xf numFmtId="0" fontId="21" fillId="2" borderId="15" xfId="0" applyFont="1" applyFill="1" applyBorder="1" applyAlignment="1">
      <alignment horizontal="center" vertical="center" wrapText="1"/>
    </xf>
    <xf numFmtId="0" fontId="21" fillId="0" borderId="16" xfId="0" applyFont="1" applyBorder="1" applyAlignment="1">
      <alignment vertical="top" wrapText="1"/>
    </xf>
    <xf numFmtId="164" fontId="23" fillId="0" borderId="17" xfId="0" applyNumberFormat="1" applyFont="1" applyBorder="1" applyAlignment="1">
      <alignment horizontal="left" vertical="center"/>
    </xf>
    <xf numFmtId="164" fontId="23" fillId="0" borderId="18" xfId="0" applyNumberFormat="1" applyFont="1" applyBorder="1" applyAlignment="1">
      <alignment horizontal="left" vertical="center"/>
    </xf>
    <xf numFmtId="0" fontId="20" fillId="0" borderId="19" xfId="0" applyFont="1" applyBorder="1"/>
    <xf numFmtId="0" fontId="20" fillId="0" borderId="20" xfId="0" applyFont="1" applyBorder="1" applyAlignment="1">
      <alignment vertical="top" wrapText="1"/>
    </xf>
    <xf numFmtId="164" fontId="20" fillId="0" borderId="12" xfId="0" applyNumberFormat="1" applyFont="1" applyBorder="1"/>
    <xf numFmtId="0" fontId="24" fillId="0" borderId="2" xfId="0" applyFont="1" applyBorder="1" applyAlignment="1">
      <alignment horizontal="center" vertical="center" wrapText="1"/>
    </xf>
    <xf numFmtId="0" fontId="24" fillId="0" borderId="0" xfId="0" applyFont="1" applyAlignment="1">
      <alignment vertical="center"/>
    </xf>
    <xf numFmtId="0" fontId="24" fillId="2" borderId="2" xfId="0" applyFont="1" applyFill="1" applyBorder="1" applyAlignment="1">
      <alignment horizontal="center" vertical="center"/>
    </xf>
    <xf numFmtId="0" fontId="24" fillId="0" borderId="2" xfId="0" applyFont="1" applyBorder="1" applyAlignment="1">
      <alignment vertical="center" wrapText="1"/>
    </xf>
    <xf numFmtId="164" fontId="24" fillId="0" borderId="2" xfId="1" applyFont="1" applyBorder="1" applyAlignment="1">
      <alignment vertical="center"/>
    </xf>
    <xf numFmtId="0" fontId="24" fillId="0" borderId="2" xfId="0" applyFont="1" applyBorder="1" applyAlignment="1">
      <alignment vertical="top" wrapText="1"/>
    </xf>
    <xf numFmtId="0" fontId="24" fillId="0" borderId="2" xfId="0" applyFont="1" applyBorder="1" applyAlignment="1">
      <alignment vertical="top"/>
    </xf>
    <xf numFmtId="0" fontId="24" fillId="0" borderId="2" xfId="0" applyFont="1" applyBorder="1" applyAlignment="1">
      <alignment horizontal="center"/>
    </xf>
    <xf numFmtId="164" fontId="24" fillId="0" borderId="2" xfId="1" applyFont="1" applyBorder="1"/>
    <xf numFmtId="0" fontId="24" fillId="0" borderId="2" xfId="0" applyFont="1" applyFill="1" applyBorder="1" applyAlignment="1">
      <alignment horizontal="center"/>
    </xf>
    <xf numFmtId="165" fontId="24" fillId="0" borderId="2" xfId="0" applyNumberFormat="1" applyFont="1" applyBorder="1" applyAlignment="1">
      <alignment horizontal="center" vertical="center" wrapText="1"/>
    </xf>
    <xf numFmtId="165" fontId="24" fillId="0" borderId="2" xfId="0" applyNumberFormat="1" applyFont="1" applyBorder="1" applyAlignment="1">
      <alignment vertical="center"/>
    </xf>
    <xf numFmtId="165" fontId="26" fillId="0" borderId="2" xfId="0" applyNumberFormat="1" applyFont="1" applyBorder="1" applyAlignment="1">
      <alignment vertical="center"/>
    </xf>
    <xf numFmtId="164" fontId="20" fillId="2" borderId="2" xfId="0" applyNumberFormat="1" applyFont="1" applyFill="1" applyBorder="1"/>
    <xf numFmtId="0" fontId="24" fillId="0" borderId="2" xfId="0" applyFont="1" applyBorder="1" applyAlignment="1">
      <alignment horizontal="center" vertical="center"/>
    </xf>
    <xf numFmtId="44" fontId="24" fillId="2" borderId="2" xfId="0" applyNumberFormat="1" applyFont="1" applyFill="1" applyBorder="1" applyAlignment="1">
      <alignment vertical="center"/>
    </xf>
    <xf numFmtId="0" fontId="24" fillId="2" borderId="2" xfId="0" applyFont="1" applyFill="1" applyBorder="1" applyAlignment="1">
      <alignment vertical="center"/>
    </xf>
    <xf numFmtId="0" fontId="15" fillId="4" borderId="2" xfId="0" applyFont="1" applyFill="1" applyBorder="1" applyAlignment="1">
      <alignment horizontal="center" vertical="center" wrapText="1"/>
    </xf>
    <xf numFmtId="0" fontId="15" fillId="4" borderId="2" xfId="0" applyFont="1" applyFill="1" applyBorder="1" applyAlignment="1">
      <alignment horizontal="center"/>
    </xf>
    <xf numFmtId="0" fontId="27" fillId="0" borderId="2" xfId="0" applyFont="1" applyBorder="1" applyAlignment="1">
      <alignment horizontal="left" vertical="center" wrapText="1"/>
    </xf>
    <xf numFmtId="0" fontId="26" fillId="2" borderId="2" xfId="0" applyFont="1" applyFill="1" applyBorder="1" applyAlignment="1">
      <alignment horizontal="center" vertical="center" wrapText="1"/>
    </xf>
    <xf numFmtId="164" fontId="25" fillId="5" borderId="11" xfId="0" applyNumberFormat="1" applyFont="1" applyFill="1" applyBorder="1" applyAlignment="1">
      <alignment vertical="center"/>
    </xf>
    <xf numFmtId="0" fontId="25" fillId="2" borderId="3" xfId="0" applyFont="1" applyFill="1" applyBorder="1" applyAlignment="1">
      <alignment horizontal="center" vertical="center"/>
    </xf>
    <xf numFmtId="0" fontId="25" fillId="2" borderId="2" xfId="0" applyFont="1" applyFill="1" applyBorder="1" applyAlignment="1">
      <alignment horizontal="center" vertical="center"/>
    </xf>
    <xf numFmtId="0" fontId="25" fillId="2" borderId="16" xfId="0" applyFont="1" applyFill="1" applyBorder="1" applyAlignment="1">
      <alignment horizontal="center" vertical="center" wrapText="1"/>
    </xf>
    <xf numFmtId="0" fontId="25" fillId="0" borderId="0" xfId="0" applyFont="1" applyAlignment="1">
      <alignment vertical="center"/>
    </xf>
    <xf numFmtId="0" fontId="26" fillId="6" borderId="2" xfId="0" applyFont="1" applyFill="1" applyBorder="1" applyAlignment="1">
      <alignment horizontal="center" vertical="center" wrapText="1"/>
    </xf>
    <xf numFmtId="0" fontId="16" fillId="6" borderId="2" xfId="0" applyFont="1" applyFill="1" applyBorder="1" applyAlignment="1">
      <alignment horizontal="center" vertical="center" wrapText="1"/>
    </xf>
    <xf numFmtId="0" fontId="10" fillId="6" borderId="2" xfId="0" applyFont="1" applyFill="1" applyBorder="1" applyAlignment="1">
      <alignment horizontal="center" vertical="center" wrapText="1"/>
    </xf>
    <xf numFmtId="164" fontId="26" fillId="6" borderId="2" xfId="1" applyFont="1" applyFill="1" applyBorder="1" applyAlignment="1">
      <alignment vertical="center"/>
    </xf>
    <xf numFmtId="44" fontId="0" fillId="0" borderId="0" xfId="0" applyNumberFormat="1"/>
    <xf numFmtId="0" fontId="0" fillId="0" borderId="0" xfId="0" applyAlignment="1">
      <alignment vertical="center"/>
    </xf>
    <xf numFmtId="0" fontId="0" fillId="0" borderId="0" xfId="0" applyAlignment="1">
      <alignment vertical="center" wrapText="1"/>
    </xf>
    <xf numFmtId="0" fontId="0" fillId="0" borderId="0" xfId="0" applyAlignment="1">
      <alignment horizontal="center" vertical="center"/>
    </xf>
    <xf numFmtId="0" fontId="24" fillId="2" borderId="1" xfId="0" applyFont="1" applyFill="1" applyBorder="1" applyAlignment="1">
      <alignment horizontal="center" vertical="center" wrapText="1"/>
    </xf>
    <xf numFmtId="0" fontId="24" fillId="2" borderId="1" xfId="0" applyFont="1" applyFill="1" applyBorder="1" applyAlignment="1">
      <alignment vertical="center"/>
    </xf>
    <xf numFmtId="0" fontId="25" fillId="2" borderId="1" xfId="0" applyFont="1" applyFill="1" applyBorder="1" applyAlignment="1">
      <alignment horizontal="center" vertical="center" wrapText="1"/>
    </xf>
    <xf numFmtId="0" fontId="25" fillId="0" borderId="2" xfId="0" applyFont="1" applyBorder="1" applyAlignment="1">
      <alignment vertical="center" wrapText="1"/>
    </xf>
    <xf numFmtId="0" fontId="26" fillId="2" borderId="1" xfId="0" applyFont="1" applyFill="1" applyBorder="1" applyAlignment="1">
      <alignment horizontal="center" vertical="center" wrapText="1"/>
    </xf>
    <xf numFmtId="0" fontId="20" fillId="0" borderId="2" xfId="0" applyFont="1" applyBorder="1" applyAlignment="1">
      <alignment vertical="top" wrapText="1"/>
    </xf>
    <xf numFmtId="0" fontId="20" fillId="0" borderId="0" xfId="0" applyFont="1" applyBorder="1" applyAlignment="1">
      <alignment horizontal="left" wrapText="1"/>
    </xf>
    <xf numFmtId="0" fontId="22" fillId="0" borderId="2" xfId="0" applyFont="1" applyBorder="1" applyAlignment="1">
      <alignment horizontal="center" vertical="center" wrapText="1"/>
    </xf>
    <xf numFmtId="0" fontId="29" fillId="4" borderId="2" xfId="0" applyFont="1" applyFill="1" applyBorder="1" applyAlignment="1">
      <alignment horizontal="center" vertical="center" wrapText="1"/>
    </xf>
    <xf numFmtId="0" fontId="30" fillId="0" borderId="29" xfId="0" applyFont="1" applyBorder="1" applyAlignment="1">
      <alignment horizontal="center" vertical="center" wrapText="1"/>
    </xf>
    <xf numFmtId="0" fontId="31" fillId="4" borderId="2" xfId="0" applyFont="1" applyFill="1" applyBorder="1" applyAlignment="1">
      <alignment horizontal="center" vertical="center" wrapText="1"/>
    </xf>
    <xf numFmtId="0" fontId="32" fillId="4" borderId="2" xfId="0" applyFont="1" applyFill="1" applyBorder="1" applyAlignment="1">
      <alignment horizontal="center" vertical="center" wrapText="1"/>
    </xf>
    <xf numFmtId="0" fontId="32" fillId="0" borderId="2" xfId="0" applyFont="1" applyBorder="1" applyAlignment="1">
      <alignment vertical="center" wrapText="1"/>
    </xf>
    <xf numFmtId="0" fontId="33" fillId="0" borderId="2" xfId="0" applyFont="1" applyBorder="1" applyAlignment="1">
      <alignment horizontal="left" vertical="center" wrapText="1"/>
    </xf>
    <xf numFmtId="164" fontId="24" fillId="0" borderId="2" xfId="1" applyFont="1" applyBorder="1" applyAlignment="1">
      <alignment vertical="center" wrapText="1"/>
    </xf>
    <xf numFmtId="44" fontId="26" fillId="0" borderId="2" xfId="0" applyNumberFormat="1" applyFont="1" applyBorder="1" applyAlignment="1">
      <alignment vertical="center" wrapText="1"/>
    </xf>
    <xf numFmtId="0" fontId="32" fillId="0" borderId="2" xfId="0" applyFont="1" applyBorder="1" applyAlignment="1">
      <alignment horizontal="left" vertical="center" wrapText="1"/>
    </xf>
    <xf numFmtId="0" fontId="24" fillId="2" borderId="1" xfId="0" applyFont="1" applyFill="1" applyBorder="1" applyAlignment="1">
      <alignment vertical="center" wrapText="1"/>
    </xf>
    <xf numFmtId="0" fontId="32" fillId="0" borderId="4" xfId="0" applyFont="1" applyBorder="1" applyAlignment="1">
      <alignment horizontal="left" vertical="center" wrapText="1"/>
    </xf>
    <xf numFmtId="0" fontId="32" fillId="4" borderId="1" xfId="0" applyFont="1" applyFill="1" applyBorder="1" applyAlignment="1">
      <alignment horizontal="center" vertical="center" wrapText="1"/>
    </xf>
    <xf numFmtId="0" fontId="33" fillId="0" borderId="29" xfId="4" applyFont="1" applyBorder="1" applyAlignment="1">
      <alignment horizontal="left" vertical="center" wrapText="1"/>
    </xf>
    <xf numFmtId="0" fontId="32" fillId="0" borderId="6" xfId="0" applyFont="1" applyBorder="1" applyAlignment="1">
      <alignment vertical="center" wrapText="1"/>
    </xf>
    <xf numFmtId="0" fontId="34" fillId="0" borderId="29" xfId="0" applyFont="1" applyBorder="1" applyAlignment="1">
      <alignment horizontal="center" vertical="center" wrapText="1"/>
    </xf>
    <xf numFmtId="0" fontId="35" fillId="0" borderId="29" xfId="0" applyFont="1" applyBorder="1" applyAlignment="1">
      <alignment horizontal="center" vertical="center" wrapText="1"/>
    </xf>
    <xf numFmtId="0" fontId="21" fillId="0" borderId="29" xfId="4" applyFont="1" applyBorder="1" applyAlignment="1">
      <alignment horizontal="center" vertical="center"/>
    </xf>
    <xf numFmtId="0" fontId="21" fillId="0" borderId="29" xfId="5" applyNumberFormat="1" applyFont="1" applyFill="1" applyBorder="1" applyAlignment="1">
      <alignment horizontal="center" vertical="center" wrapText="1"/>
    </xf>
    <xf numFmtId="164" fontId="21" fillId="0" borderId="29" xfId="5" applyFont="1" applyFill="1" applyBorder="1" applyAlignment="1">
      <alignment vertical="center" wrapText="1"/>
    </xf>
    <xf numFmtId="0" fontId="21" fillId="0" borderId="29" xfId="5" applyNumberFormat="1" applyFont="1" applyFill="1" applyBorder="1" applyAlignment="1">
      <alignment horizontal="center" vertical="center"/>
    </xf>
    <xf numFmtId="164" fontId="24" fillId="0" borderId="2" xfId="1" applyFont="1" applyBorder="1" applyAlignment="1">
      <alignment horizontal="center" vertical="center"/>
    </xf>
    <xf numFmtId="0" fontId="33" fillId="0" borderId="29" xfId="0" applyFont="1" applyBorder="1" applyAlignment="1">
      <alignment horizontal="left" vertical="center" wrapText="1"/>
    </xf>
    <xf numFmtId="0" fontId="32" fillId="0" borderId="29" xfId="4" applyFont="1" applyBorder="1" applyAlignment="1">
      <alignment horizontal="left" vertical="center" wrapText="1"/>
    </xf>
    <xf numFmtId="0" fontId="32" fillId="0" borderId="29" xfId="0" applyFont="1" applyBorder="1" applyAlignment="1">
      <alignment horizontal="left" vertical="center" wrapText="1"/>
    </xf>
    <xf numFmtId="44" fontId="24" fillId="2" borderId="2" xfId="0" applyNumberFormat="1" applyFont="1" applyFill="1" applyBorder="1" applyAlignment="1">
      <alignment horizontal="center" vertical="center" wrapText="1"/>
    </xf>
    <xf numFmtId="0" fontId="21" fillId="0" borderId="2" xfId="0" applyFont="1" applyBorder="1" applyAlignment="1">
      <alignment horizontal="center" vertical="center"/>
    </xf>
    <xf numFmtId="0" fontId="36" fillId="0" borderId="2" xfId="0" applyFont="1" applyBorder="1" applyAlignment="1">
      <alignment horizontal="left" vertical="center" wrapText="1"/>
    </xf>
    <xf numFmtId="164" fontId="21" fillId="0" borderId="2" xfId="1" applyFont="1" applyBorder="1" applyAlignment="1">
      <alignment vertical="center"/>
    </xf>
    <xf numFmtId="0" fontId="37" fillId="0" borderId="2" xfId="0" applyFont="1" applyBorder="1" applyAlignment="1">
      <alignment vertical="center" wrapText="1"/>
    </xf>
    <xf numFmtId="164" fontId="26" fillId="0" borderId="2" xfId="0" applyNumberFormat="1" applyFont="1" applyBorder="1" applyAlignment="1">
      <alignment vertical="center"/>
    </xf>
    <xf numFmtId="0" fontId="24" fillId="0" borderId="0" xfId="0" applyFont="1" applyAlignment="1">
      <alignment horizontal="center" vertical="center"/>
    </xf>
    <xf numFmtId="0" fontId="24" fillId="0" borderId="2" xfId="0" applyFont="1" applyBorder="1" applyAlignment="1">
      <alignment horizontal="center" vertical="center" wrapText="1"/>
    </xf>
    <xf numFmtId="164" fontId="25" fillId="5" borderId="21" xfId="1" applyFont="1" applyFill="1" applyBorder="1" applyAlignment="1">
      <alignment horizontal="right" vertical="center" wrapText="1"/>
    </xf>
    <xf numFmtId="164" fontId="25" fillId="5" borderId="22" xfId="1" applyFont="1" applyFill="1" applyBorder="1" applyAlignment="1">
      <alignment horizontal="right" vertical="center" wrapText="1"/>
    </xf>
    <xf numFmtId="164" fontId="25" fillId="5" borderId="23" xfId="1" applyFont="1" applyFill="1" applyBorder="1" applyAlignment="1">
      <alignment horizontal="right" vertical="center" wrapText="1"/>
    </xf>
    <xf numFmtId="0" fontId="24" fillId="0" borderId="0" xfId="0" applyFont="1" applyAlignment="1">
      <alignment horizontal="center" vertical="center"/>
    </xf>
    <xf numFmtId="0" fontId="24" fillId="0" borderId="2" xfId="0" applyFont="1" applyBorder="1" applyAlignment="1">
      <alignment horizontal="center" vertical="center" wrapText="1"/>
    </xf>
    <xf numFmtId="0" fontId="24" fillId="0" borderId="2"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24" fillId="0" borderId="2" xfId="0" applyFont="1" applyFill="1" applyBorder="1" applyAlignment="1">
      <alignment vertical="center" wrapText="1"/>
    </xf>
    <xf numFmtId="0" fontId="27" fillId="0" borderId="2" xfId="0" applyFont="1" applyFill="1" applyBorder="1" applyAlignment="1">
      <alignment horizontal="left" vertical="center" wrapText="1"/>
    </xf>
    <xf numFmtId="0" fontId="24" fillId="0" borderId="2" xfId="0" applyFont="1" applyFill="1" applyBorder="1" applyAlignment="1">
      <alignment horizontal="center" vertical="center"/>
    </xf>
    <xf numFmtId="164" fontId="24" fillId="0" borderId="2" xfId="1" applyFont="1" applyFill="1" applyBorder="1" applyAlignment="1">
      <alignment vertical="center"/>
    </xf>
    <xf numFmtId="164" fontId="24" fillId="0" borderId="2" xfId="1" applyFont="1" applyFill="1" applyBorder="1" applyAlignment="1">
      <alignment vertical="center" wrapText="1"/>
    </xf>
    <xf numFmtId="44" fontId="26" fillId="0" borderId="2" xfId="0" applyNumberFormat="1" applyFont="1" applyFill="1" applyBorder="1" applyAlignment="1">
      <alignment vertical="center" wrapText="1"/>
    </xf>
    <xf numFmtId="0" fontId="15" fillId="0" borderId="2" xfId="0" applyFont="1" applyBorder="1" applyAlignment="1">
      <alignment vertical="center" wrapText="1"/>
    </xf>
    <xf numFmtId="0" fontId="24" fillId="0" borderId="29" xfId="0" applyFont="1" applyFill="1" applyBorder="1" applyAlignment="1">
      <alignment horizontal="center" vertical="center" wrapText="1"/>
    </xf>
    <xf numFmtId="0" fontId="30" fillId="0" borderId="2" xfId="0" applyFont="1" applyBorder="1" applyAlignment="1">
      <alignment horizontal="center" vertical="center" wrapText="1"/>
    </xf>
    <xf numFmtId="0" fontId="24" fillId="0" borderId="30" xfId="0" applyFont="1" applyBorder="1" applyAlignment="1">
      <alignment horizontal="center" vertical="center" wrapText="1"/>
    </xf>
    <xf numFmtId="0" fontId="21" fillId="0" borderId="2" xfId="4" applyFont="1" applyBorder="1" applyAlignment="1">
      <alignment horizontal="center" vertical="center"/>
    </xf>
    <xf numFmtId="0" fontId="30" fillId="0" borderId="29" xfId="0" applyFont="1" applyFill="1" applyBorder="1" applyAlignment="1">
      <alignment horizontal="center" vertical="center" wrapText="1"/>
    </xf>
    <xf numFmtId="0" fontId="34" fillId="0" borderId="29" xfId="0" applyFont="1" applyFill="1" applyBorder="1" applyAlignment="1">
      <alignment horizontal="center" vertical="center" wrapText="1"/>
    </xf>
    <xf numFmtId="0" fontId="32" fillId="0" borderId="29" xfId="4" applyFont="1" applyFill="1" applyBorder="1" applyAlignment="1">
      <alignment horizontal="center" vertical="center" wrapText="1"/>
    </xf>
    <xf numFmtId="0" fontId="36" fillId="0" borderId="29" xfId="0" applyFont="1" applyFill="1" applyBorder="1" applyAlignment="1">
      <alignment horizontal="left" vertical="center" wrapText="1"/>
    </xf>
    <xf numFmtId="0" fontId="21" fillId="0" borderId="29" xfId="4" applyFont="1" applyFill="1" applyBorder="1" applyAlignment="1">
      <alignment horizontal="center" vertical="center"/>
    </xf>
    <xf numFmtId="0" fontId="21" fillId="0" borderId="2" xfId="0" applyFont="1" applyFill="1" applyBorder="1" applyAlignment="1">
      <alignment horizontal="center" vertical="center"/>
    </xf>
    <xf numFmtId="164" fontId="24" fillId="0" borderId="2" xfId="1" applyFont="1" applyFill="1" applyBorder="1" applyAlignment="1">
      <alignment horizontal="center" vertical="center"/>
    </xf>
    <xf numFmtId="0" fontId="30" fillId="0" borderId="29" xfId="0" applyFont="1" applyFill="1" applyBorder="1" applyAlignment="1">
      <alignment horizontal="left" vertical="center" wrapText="1"/>
    </xf>
    <xf numFmtId="0" fontId="21" fillId="0" borderId="2" xfId="0" applyFont="1" applyFill="1" applyBorder="1" applyAlignment="1">
      <alignment horizontal="center" vertical="center" wrapText="1"/>
    </xf>
    <xf numFmtId="0" fontId="36" fillId="0" borderId="2" xfId="0" applyFont="1" applyFill="1" applyBorder="1" applyAlignment="1">
      <alignment horizontal="left" vertical="center" wrapText="1"/>
    </xf>
    <xf numFmtId="0" fontId="33" fillId="0" borderId="2" xfId="0" applyFont="1" applyFill="1" applyBorder="1" applyAlignment="1">
      <alignment horizontal="left" vertical="center" wrapText="1"/>
    </xf>
    <xf numFmtId="164" fontId="21" fillId="0" borderId="2" xfId="1" applyFont="1" applyFill="1" applyBorder="1" applyAlignment="1">
      <alignment vertical="center"/>
    </xf>
    <xf numFmtId="0" fontId="37" fillId="0" borderId="2" xfId="0" applyFont="1" applyFill="1" applyBorder="1" applyAlignment="1">
      <alignment vertical="center" wrapText="1"/>
    </xf>
    <xf numFmtId="0" fontId="35" fillId="0" borderId="29" xfId="0" applyFont="1" applyFill="1" applyBorder="1" applyAlignment="1">
      <alignment horizontal="center" vertical="center" wrapText="1"/>
    </xf>
    <xf numFmtId="0" fontId="25" fillId="0" borderId="3" xfId="0" applyFont="1" applyFill="1" applyBorder="1" applyAlignment="1">
      <alignment horizontal="center" vertical="center"/>
    </xf>
    <xf numFmtId="0" fontId="25" fillId="0" borderId="2" xfId="0" applyFont="1" applyFill="1" applyBorder="1" applyAlignment="1">
      <alignment horizontal="center" vertical="center"/>
    </xf>
    <xf numFmtId="0" fontId="25" fillId="0" borderId="1" xfId="0" applyFont="1" applyFill="1" applyBorder="1" applyAlignment="1">
      <alignment horizontal="center" vertical="center" wrapText="1"/>
    </xf>
    <xf numFmtId="0" fontId="30" fillId="0" borderId="2" xfId="0" applyFont="1" applyFill="1" applyBorder="1" applyAlignment="1">
      <alignment horizontal="center" vertical="center" wrapText="1"/>
    </xf>
    <xf numFmtId="0" fontId="35" fillId="0" borderId="2" xfId="0" applyFont="1" applyFill="1" applyBorder="1" applyAlignment="1">
      <alignment horizontal="center" vertical="center" wrapText="1"/>
    </xf>
    <xf numFmtId="0" fontId="21" fillId="0" borderId="2" xfId="4" applyFont="1" applyFill="1" applyBorder="1" applyAlignment="1">
      <alignment horizontal="center" vertical="center"/>
    </xf>
    <xf numFmtId="0" fontId="15" fillId="0" borderId="2" xfId="0" applyFont="1" applyFill="1" applyBorder="1" applyAlignment="1">
      <alignment vertical="center" wrapText="1"/>
    </xf>
    <xf numFmtId="0" fontId="33" fillId="0" borderId="29" xfId="4" applyFont="1" applyFill="1" applyBorder="1" applyAlignment="1">
      <alignment horizontal="left" vertical="center" wrapText="1"/>
    </xf>
    <xf numFmtId="0" fontId="29" fillId="0" borderId="2" xfId="0" applyFont="1" applyFill="1" applyBorder="1" applyAlignment="1">
      <alignment horizontal="center" vertical="center" wrapText="1"/>
    </xf>
    <xf numFmtId="0" fontId="19" fillId="8" borderId="1" xfId="0" applyFont="1" applyFill="1" applyBorder="1" applyAlignment="1">
      <alignment vertical="center"/>
    </xf>
    <xf numFmtId="0" fontId="0" fillId="8" borderId="24" xfId="0" applyFill="1" applyBorder="1" applyAlignment="1">
      <alignment vertical="center"/>
    </xf>
    <xf numFmtId="0" fontId="0" fillId="8" borderId="24" xfId="0" applyFill="1" applyBorder="1" applyAlignment="1">
      <alignment horizontal="center" vertical="center"/>
    </xf>
    <xf numFmtId="0" fontId="0" fillId="8" borderId="3" xfId="0" applyFill="1" applyBorder="1" applyAlignment="1">
      <alignment vertical="center" wrapText="1"/>
    </xf>
    <xf numFmtId="0" fontId="24" fillId="0" borderId="0" xfId="0" applyFont="1" applyFill="1" applyBorder="1" applyAlignment="1">
      <alignment horizontal="center" vertical="center"/>
    </xf>
    <xf numFmtId="0" fontId="15" fillId="0" borderId="0" xfId="0" applyFont="1" applyFill="1" applyBorder="1" applyAlignment="1">
      <alignment vertical="center" wrapText="1"/>
    </xf>
    <xf numFmtId="0" fontId="24" fillId="0" borderId="0" xfId="0" applyFont="1" applyFill="1" applyBorder="1" applyAlignment="1">
      <alignment vertical="center"/>
    </xf>
    <xf numFmtId="0" fontId="26" fillId="2" borderId="4" xfId="0" applyFont="1" applyFill="1" applyBorder="1" applyAlignment="1">
      <alignment horizontal="center" vertical="center"/>
    </xf>
    <xf numFmtId="0" fontId="26" fillId="2" borderId="6" xfId="0" applyFont="1" applyFill="1" applyBorder="1" applyAlignment="1">
      <alignment horizontal="center" vertical="center"/>
    </xf>
    <xf numFmtId="0" fontId="24" fillId="0" borderId="0" xfId="0" applyFont="1" applyAlignment="1">
      <alignment horizontal="center" vertical="center"/>
    </xf>
    <xf numFmtId="0" fontId="10" fillId="5" borderId="1" xfId="0" applyFont="1" applyFill="1" applyBorder="1" applyAlignment="1">
      <alignment horizontal="center" vertical="center" wrapText="1"/>
    </xf>
    <xf numFmtId="0" fontId="10" fillId="5" borderId="24" xfId="0" applyFont="1" applyFill="1" applyBorder="1" applyAlignment="1">
      <alignment horizontal="center" vertical="center" wrapText="1"/>
    </xf>
    <xf numFmtId="0" fontId="26" fillId="5" borderId="24" xfId="0" applyFont="1" applyFill="1" applyBorder="1" applyAlignment="1">
      <alignment horizontal="center" vertical="center" wrapText="1"/>
    </xf>
    <xf numFmtId="0" fontId="26" fillId="5" borderId="3" xfId="0" applyFont="1" applyFill="1" applyBorder="1" applyAlignment="1">
      <alignment horizontal="center" vertical="center" wrapText="1"/>
    </xf>
    <xf numFmtId="0" fontId="11" fillId="0" borderId="25" xfId="0" applyFont="1" applyBorder="1" applyAlignment="1">
      <alignment horizontal="left" vertical="center" wrapText="1"/>
    </xf>
    <xf numFmtId="0" fontId="11" fillId="0" borderId="26" xfId="0" applyFont="1" applyBorder="1" applyAlignment="1">
      <alignment horizontal="left" vertical="center" wrapText="1"/>
    </xf>
    <xf numFmtId="0" fontId="24" fillId="0" borderId="26" xfId="0" applyFont="1" applyBorder="1" applyAlignment="1">
      <alignment horizontal="left" vertical="center" wrapText="1"/>
    </xf>
    <xf numFmtId="0" fontId="28" fillId="5" borderId="2" xfId="0" applyFont="1" applyFill="1" applyBorder="1" applyAlignment="1">
      <alignment horizontal="center" vertical="center" wrapText="1"/>
    </xf>
    <xf numFmtId="0" fontId="25" fillId="7" borderId="2" xfId="0" applyFont="1" applyFill="1" applyBorder="1" applyAlignment="1">
      <alignment horizontal="center" vertical="center" wrapText="1"/>
    </xf>
    <xf numFmtId="0" fontId="25" fillId="7" borderId="1" xfId="0" applyFont="1" applyFill="1" applyBorder="1" applyAlignment="1">
      <alignment horizontal="center" vertical="center" wrapText="1"/>
    </xf>
    <xf numFmtId="164" fontId="25" fillId="5" borderId="21" xfId="1" applyFont="1" applyFill="1" applyBorder="1" applyAlignment="1">
      <alignment horizontal="right" vertical="center" wrapText="1"/>
    </xf>
    <xf numFmtId="164" fontId="25" fillId="5" borderId="22" xfId="1" applyFont="1" applyFill="1" applyBorder="1" applyAlignment="1">
      <alignment horizontal="right" vertical="center" wrapText="1"/>
    </xf>
    <xf numFmtId="164" fontId="25" fillId="5" borderId="23" xfId="1" applyFont="1" applyFill="1" applyBorder="1" applyAlignment="1">
      <alignment horizontal="right" vertical="center" wrapText="1"/>
    </xf>
    <xf numFmtId="0" fontId="20" fillId="0" borderId="0" xfId="0" applyFont="1" applyAlignment="1">
      <alignment horizontal="center"/>
    </xf>
    <xf numFmtId="0" fontId="5" fillId="0" borderId="1" xfId="0" applyFont="1" applyBorder="1" applyAlignment="1">
      <alignment horizontal="center" vertical="center" wrapText="1"/>
    </xf>
    <xf numFmtId="0" fontId="5" fillId="0" borderId="24" xfId="0" applyFont="1" applyBorder="1" applyAlignment="1">
      <alignment horizontal="center" vertical="center" wrapText="1"/>
    </xf>
    <xf numFmtId="0" fontId="23" fillId="0" borderId="24" xfId="0" applyFont="1" applyBorder="1" applyAlignment="1">
      <alignment horizontal="center" vertical="center" wrapText="1"/>
    </xf>
    <xf numFmtId="0" fontId="23" fillId="0" borderId="3" xfId="0" applyFont="1" applyBorder="1" applyAlignment="1">
      <alignment horizontal="center" vertical="center" wrapText="1"/>
    </xf>
    <xf numFmtId="0" fontId="20" fillId="0" borderId="27" xfId="0" applyFont="1" applyBorder="1" applyAlignment="1">
      <alignment horizontal="center" wrapText="1"/>
    </xf>
    <xf numFmtId="0" fontId="20" fillId="0" borderId="28" xfId="0" applyFont="1" applyBorder="1" applyAlignment="1">
      <alignment horizontal="center" wrapText="1"/>
    </xf>
    <xf numFmtId="164" fontId="20" fillId="2" borderId="1" xfId="0" applyNumberFormat="1" applyFont="1" applyFill="1" applyBorder="1" applyAlignment="1">
      <alignment horizontal="center" wrapText="1"/>
    </xf>
    <xf numFmtId="164" fontId="20" fillId="2" borderId="24" xfId="0" applyNumberFormat="1" applyFont="1" applyFill="1" applyBorder="1" applyAlignment="1">
      <alignment horizontal="center" wrapText="1"/>
    </xf>
    <xf numFmtId="164" fontId="20" fillId="2" borderId="3" xfId="0" applyNumberFormat="1" applyFont="1" applyFill="1" applyBorder="1" applyAlignment="1">
      <alignment horizontal="center" wrapText="1"/>
    </xf>
    <xf numFmtId="0" fontId="19" fillId="0" borderId="0" xfId="0" applyFont="1" applyAlignment="1">
      <alignment horizontal="center"/>
    </xf>
    <xf numFmtId="0" fontId="0" fillId="0" borderId="0" xfId="0" applyAlignment="1">
      <alignment horizontal="center"/>
    </xf>
    <xf numFmtId="0" fontId="19" fillId="0" borderId="8" xfId="0" applyFont="1" applyBorder="1" applyAlignment="1">
      <alignment horizontal="center" vertical="center" wrapText="1"/>
    </xf>
    <xf numFmtId="0" fontId="19" fillId="0" borderId="0" xfId="0" applyFont="1" applyBorder="1" applyAlignment="1">
      <alignment horizontal="center" vertical="center" wrapText="1"/>
    </xf>
    <xf numFmtId="0" fontId="19" fillId="0" borderId="0" xfId="0" applyFont="1" applyAlignment="1">
      <alignment horizontal="center" vertical="center" wrapText="1"/>
    </xf>
    <xf numFmtId="0" fontId="0" fillId="0" borderId="8" xfId="0" applyBorder="1" applyAlignment="1">
      <alignment horizontal="left" wrapText="1"/>
    </xf>
    <xf numFmtId="0" fontId="0" fillId="0" borderId="0" xfId="0" applyBorder="1" applyAlignment="1">
      <alignment horizontal="left" wrapText="1"/>
    </xf>
    <xf numFmtId="0" fontId="0" fillId="0" borderId="0" xfId="0" applyAlignment="1">
      <alignment horizontal="left" wrapText="1"/>
    </xf>
    <xf numFmtId="0" fontId="24" fillId="0" borderId="2" xfId="0" applyFont="1" applyBorder="1" applyAlignment="1">
      <alignment horizontal="center" vertical="center" wrapText="1"/>
    </xf>
  </cellXfs>
  <cellStyles count="6">
    <cellStyle name="Currency" xfId="1" builtinId="4"/>
    <cellStyle name="Currency 2" xfId="2" xr:uid="{00000000-0005-0000-0000-000001000000}"/>
    <cellStyle name="Currency 5" xfId="5" xr:uid="{8DB739EB-55B8-7549-AADC-6727F6991A3B}"/>
    <cellStyle name="Normal" xfId="0" builtinId="0"/>
    <cellStyle name="Normal 4" xfId="3" xr:uid="{00000000-0005-0000-0000-000003000000}"/>
    <cellStyle name="Normal 6" xfId="4" xr:uid="{1DC02249-A298-4F4B-9FD8-33374600DB4E}"/>
  </cellStyles>
  <dxfs count="0"/>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A4E2E5-898E-3A44-9BE1-BE4D3B2D58C9}">
  <dimension ref="A1:T22"/>
  <sheetViews>
    <sheetView tabSelected="1" zoomScale="110" zoomScaleNormal="110" workbookViewId="0">
      <pane ySplit="5" topLeftCell="A6" activePane="bottomLeft" state="frozen"/>
      <selection pane="bottomLeft" activeCell="T12" sqref="T12"/>
    </sheetView>
  </sheetViews>
  <sheetFormatPr baseColWidth="10" defaultColWidth="8.83203125" defaultRowHeight="16"/>
  <cols>
    <col min="1" max="3" width="8.83203125" style="70"/>
    <col min="4" max="5" width="29.1640625" style="70" customWidth="1"/>
    <col min="6" max="8" width="8.83203125" style="72"/>
    <col min="9" max="9" width="10.1640625" style="70" customWidth="1"/>
    <col min="10" max="10" width="8.83203125" style="70"/>
    <col min="11" max="11" width="9.5" style="70" bestFit="1" customWidth="1"/>
    <col min="12" max="12" width="10.6640625" style="70" customWidth="1"/>
    <col min="13" max="13" width="8.83203125" style="70"/>
    <col min="14" max="14" width="14.6640625" style="70" customWidth="1"/>
    <col min="15" max="15" width="8.83203125" style="70"/>
    <col min="16" max="16" width="9.5" style="70" customWidth="1"/>
    <col min="17" max="19" width="8.83203125" style="70"/>
    <col min="20" max="20" width="31.33203125" style="71" customWidth="1"/>
    <col min="21" max="16384" width="8.83203125" style="70"/>
  </cols>
  <sheetData>
    <row r="1" spans="1:20">
      <c r="A1" s="40"/>
      <c r="B1" s="163" t="s">
        <v>0</v>
      </c>
      <c r="C1" s="163"/>
      <c r="D1" s="163"/>
      <c r="E1" s="163"/>
      <c r="F1" s="163"/>
      <c r="G1" s="163"/>
      <c r="H1" s="163"/>
      <c r="I1" s="163"/>
      <c r="J1" s="163"/>
      <c r="K1" s="163"/>
      <c r="L1" s="163"/>
      <c r="M1" s="163"/>
      <c r="N1" s="163"/>
      <c r="O1" s="111"/>
      <c r="P1" s="111"/>
      <c r="Q1" s="111"/>
      <c r="R1" s="111"/>
      <c r="S1" s="40"/>
      <c r="T1" s="23"/>
    </row>
    <row r="2" spans="1:20" ht="16" customHeight="1">
      <c r="A2" s="40"/>
      <c r="B2" s="164" t="s">
        <v>39</v>
      </c>
      <c r="C2" s="165"/>
      <c r="D2" s="166"/>
      <c r="E2" s="166"/>
      <c r="F2" s="166"/>
      <c r="G2" s="166"/>
      <c r="H2" s="166"/>
      <c r="I2" s="166"/>
      <c r="J2" s="166"/>
      <c r="K2" s="166"/>
      <c r="L2" s="166"/>
      <c r="M2" s="166"/>
      <c r="N2" s="166"/>
      <c r="O2" s="166"/>
      <c r="P2" s="166"/>
      <c r="Q2" s="166"/>
      <c r="R2" s="167"/>
      <c r="S2" s="40"/>
      <c r="T2" s="23"/>
    </row>
    <row r="3" spans="1:20" ht="94.5" customHeight="1">
      <c r="A3" s="40"/>
      <c r="B3" s="168" t="s">
        <v>31</v>
      </c>
      <c r="C3" s="169"/>
      <c r="D3" s="170"/>
      <c r="E3" s="170"/>
      <c r="F3" s="170"/>
      <c r="G3" s="170"/>
      <c r="H3" s="170"/>
      <c r="I3" s="170"/>
      <c r="J3" s="170"/>
      <c r="K3" s="170"/>
      <c r="L3" s="170"/>
      <c r="M3" s="170"/>
      <c r="N3" s="170"/>
      <c r="O3" s="170"/>
      <c r="P3" s="170"/>
      <c r="Q3" s="170"/>
      <c r="R3" s="170"/>
      <c r="S3" s="40"/>
      <c r="T3" s="23"/>
    </row>
    <row r="4" spans="1:20" ht="23">
      <c r="A4" s="171"/>
      <c r="B4" s="171"/>
      <c r="C4" s="171"/>
      <c r="D4" s="171"/>
      <c r="E4" s="171"/>
      <c r="F4" s="171"/>
      <c r="G4" s="171"/>
      <c r="H4" s="171"/>
      <c r="I4" s="171"/>
      <c r="J4" s="171"/>
      <c r="K4" s="171"/>
      <c r="L4" s="171"/>
      <c r="M4" s="171"/>
      <c r="N4" s="171"/>
      <c r="O4" s="172" t="s">
        <v>13</v>
      </c>
      <c r="P4" s="172"/>
      <c r="Q4" s="172"/>
      <c r="R4" s="172"/>
      <c r="S4" s="173"/>
      <c r="T4" s="161" t="s">
        <v>22</v>
      </c>
    </row>
    <row r="5" spans="1:20" ht="143">
      <c r="A5" s="65" t="s">
        <v>25</v>
      </c>
      <c r="B5" s="66" t="s">
        <v>33</v>
      </c>
      <c r="C5" s="66" t="s">
        <v>34</v>
      </c>
      <c r="D5" s="67" t="s">
        <v>29</v>
      </c>
      <c r="E5" s="67" t="s">
        <v>37</v>
      </c>
      <c r="F5" s="65" t="s">
        <v>6</v>
      </c>
      <c r="G5" s="65" t="s">
        <v>5</v>
      </c>
      <c r="H5" s="65" t="s">
        <v>7</v>
      </c>
      <c r="I5" s="65" t="s">
        <v>1</v>
      </c>
      <c r="J5" s="65" t="s">
        <v>26</v>
      </c>
      <c r="K5" s="68" t="s">
        <v>17</v>
      </c>
      <c r="L5" s="65" t="s">
        <v>38</v>
      </c>
      <c r="M5" s="65" t="s">
        <v>18</v>
      </c>
      <c r="N5" s="65" t="s">
        <v>3</v>
      </c>
      <c r="O5" s="59" t="s">
        <v>10</v>
      </c>
      <c r="P5" s="59" t="s">
        <v>11</v>
      </c>
      <c r="Q5" s="59" t="s">
        <v>20</v>
      </c>
      <c r="R5" s="59" t="s">
        <v>12</v>
      </c>
      <c r="S5" s="77" t="s">
        <v>21</v>
      </c>
      <c r="T5" s="162"/>
    </row>
    <row r="6" spans="1:20" ht="44" customHeight="1">
      <c r="A6" s="112" t="s">
        <v>40</v>
      </c>
      <c r="B6" s="81" t="s">
        <v>41</v>
      </c>
      <c r="C6" s="56" t="s">
        <v>42</v>
      </c>
      <c r="D6" s="58" t="s">
        <v>43</v>
      </c>
      <c r="E6" s="58" t="s">
        <v>44</v>
      </c>
      <c r="F6" s="7" t="s">
        <v>52</v>
      </c>
      <c r="G6" s="53" t="s">
        <v>46</v>
      </c>
      <c r="H6" s="53" t="s">
        <v>47</v>
      </c>
      <c r="I6" s="43">
        <v>2710</v>
      </c>
      <c r="J6" s="112">
        <v>1</v>
      </c>
      <c r="K6" s="87">
        <f t="shared" ref="K6:K21" si="0">SUM(I6)*J6</f>
        <v>2710</v>
      </c>
      <c r="L6" s="87">
        <f t="shared" ref="L6:L21" si="1">SUM(K6)*0.09125</f>
        <v>247.28749999999999</v>
      </c>
      <c r="M6" s="43">
        <v>99</v>
      </c>
      <c r="N6" s="88">
        <f t="shared" ref="N6:N21" si="2">SUM(K6:M6)</f>
        <v>3056.2874999999999</v>
      </c>
      <c r="O6" s="22"/>
      <c r="P6" s="22" t="s">
        <v>67</v>
      </c>
      <c r="Q6" s="22"/>
      <c r="R6" s="22"/>
      <c r="S6" s="74"/>
      <c r="T6" s="58" t="s">
        <v>133</v>
      </c>
    </row>
    <row r="7" spans="1:20" ht="31.75" customHeight="1">
      <c r="A7" s="82" t="s">
        <v>54</v>
      </c>
      <c r="B7" s="81" t="s">
        <v>41</v>
      </c>
      <c r="C7" s="84" t="s">
        <v>42</v>
      </c>
      <c r="D7" s="91" t="s">
        <v>58</v>
      </c>
      <c r="E7" s="86" t="s">
        <v>56</v>
      </c>
      <c r="F7" s="7" t="s">
        <v>52</v>
      </c>
      <c r="G7" s="112" t="s">
        <v>46</v>
      </c>
      <c r="H7" s="112">
        <v>10</v>
      </c>
      <c r="I7" s="87">
        <v>41600</v>
      </c>
      <c r="J7" s="112">
        <v>1</v>
      </c>
      <c r="K7" s="87">
        <f t="shared" si="0"/>
        <v>41600</v>
      </c>
      <c r="L7" s="87">
        <f t="shared" si="1"/>
        <v>3796</v>
      </c>
      <c r="M7" s="87">
        <v>1900</v>
      </c>
      <c r="N7" s="88">
        <f t="shared" si="2"/>
        <v>47296</v>
      </c>
      <c r="O7" s="41" t="s">
        <v>67</v>
      </c>
      <c r="P7" s="22" t="s">
        <v>67</v>
      </c>
      <c r="Q7" s="22" t="s">
        <v>67</v>
      </c>
      <c r="R7" s="22"/>
      <c r="S7" s="90"/>
      <c r="T7" s="126" t="s">
        <v>131</v>
      </c>
    </row>
    <row r="8" spans="1:20" ht="31.75" customHeight="1">
      <c r="A8" s="82" t="s">
        <v>54</v>
      </c>
      <c r="B8" s="81" t="s">
        <v>41</v>
      </c>
      <c r="C8" s="92" t="s">
        <v>42</v>
      </c>
      <c r="D8" s="93" t="s">
        <v>59</v>
      </c>
      <c r="E8" s="86" t="s">
        <v>56</v>
      </c>
      <c r="F8" s="7" t="s">
        <v>52</v>
      </c>
      <c r="G8" s="112" t="s">
        <v>46</v>
      </c>
      <c r="H8" s="112">
        <v>10</v>
      </c>
      <c r="I8" s="87">
        <v>10075</v>
      </c>
      <c r="J8" s="112">
        <v>2</v>
      </c>
      <c r="K8" s="87">
        <f t="shared" si="0"/>
        <v>20150</v>
      </c>
      <c r="L8" s="87">
        <f t="shared" si="1"/>
        <v>1838.6875</v>
      </c>
      <c r="M8" s="87">
        <v>0</v>
      </c>
      <c r="N8" s="88">
        <f t="shared" si="2"/>
        <v>21988.6875</v>
      </c>
      <c r="O8" s="41" t="s">
        <v>67</v>
      </c>
      <c r="P8" s="22" t="s">
        <v>67</v>
      </c>
      <c r="Q8" s="22"/>
      <c r="R8" s="22"/>
      <c r="S8" s="90"/>
      <c r="T8" s="42" t="s">
        <v>151</v>
      </c>
    </row>
    <row r="9" spans="1:20" ht="31.75" customHeight="1">
      <c r="A9" s="82" t="s">
        <v>54</v>
      </c>
      <c r="B9" s="81" t="s">
        <v>41</v>
      </c>
      <c r="C9" s="92" t="s">
        <v>42</v>
      </c>
      <c r="D9" s="93" t="s">
        <v>60</v>
      </c>
      <c r="E9" s="86" t="s">
        <v>56</v>
      </c>
      <c r="F9" s="7" t="s">
        <v>52</v>
      </c>
      <c r="G9" s="112" t="s">
        <v>46</v>
      </c>
      <c r="H9" s="112">
        <v>10</v>
      </c>
      <c r="I9" s="87">
        <v>23345</v>
      </c>
      <c r="J9" s="112">
        <v>2</v>
      </c>
      <c r="K9" s="87">
        <f t="shared" si="0"/>
        <v>46690</v>
      </c>
      <c r="L9" s="87">
        <f t="shared" si="1"/>
        <v>4260.4624999999996</v>
      </c>
      <c r="M9" s="87">
        <v>390</v>
      </c>
      <c r="N9" s="88">
        <f t="shared" si="2"/>
        <v>51340.462500000001</v>
      </c>
      <c r="O9" s="41" t="s">
        <v>67</v>
      </c>
      <c r="P9" s="22" t="s">
        <v>67</v>
      </c>
      <c r="Q9" s="22"/>
      <c r="R9" s="22"/>
      <c r="S9" s="90"/>
      <c r="T9" s="42" t="s">
        <v>151</v>
      </c>
    </row>
    <row r="10" spans="1:20" ht="31.75" customHeight="1">
      <c r="A10" s="82" t="s">
        <v>54</v>
      </c>
      <c r="B10" s="81" t="s">
        <v>41</v>
      </c>
      <c r="C10" s="92" t="s">
        <v>42</v>
      </c>
      <c r="D10" s="93" t="s">
        <v>61</v>
      </c>
      <c r="E10" s="86" t="s">
        <v>56</v>
      </c>
      <c r="F10" s="7" t="s">
        <v>52</v>
      </c>
      <c r="G10" s="112" t="s">
        <v>46</v>
      </c>
      <c r="H10" s="112">
        <v>10</v>
      </c>
      <c r="I10" s="87">
        <v>15500</v>
      </c>
      <c r="J10" s="112">
        <v>1</v>
      </c>
      <c r="K10" s="87">
        <f t="shared" si="0"/>
        <v>15500</v>
      </c>
      <c r="L10" s="87">
        <f t="shared" si="1"/>
        <v>1414.375</v>
      </c>
      <c r="M10" s="87">
        <v>1100</v>
      </c>
      <c r="N10" s="88">
        <f t="shared" si="2"/>
        <v>18014.375</v>
      </c>
      <c r="O10" s="41" t="s">
        <v>67</v>
      </c>
      <c r="P10" s="22" t="s">
        <v>67</v>
      </c>
      <c r="Q10" s="22"/>
      <c r="R10" s="22"/>
      <c r="S10" s="90"/>
      <c r="T10" s="42" t="s">
        <v>151</v>
      </c>
    </row>
    <row r="11" spans="1:20" ht="31.75" customHeight="1">
      <c r="A11" s="82" t="s">
        <v>54</v>
      </c>
      <c r="B11" s="81" t="s">
        <v>41</v>
      </c>
      <c r="C11" s="84" t="s">
        <v>42</v>
      </c>
      <c r="D11" s="94" t="s">
        <v>62</v>
      </c>
      <c r="E11" s="86" t="s">
        <v>56</v>
      </c>
      <c r="F11" s="7" t="s">
        <v>52</v>
      </c>
      <c r="G11" s="112" t="s">
        <v>46</v>
      </c>
      <c r="H11" s="112">
        <v>15</v>
      </c>
      <c r="I11" s="87">
        <v>22000</v>
      </c>
      <c r="J11" s="112">
        <v>1</v>
      </c>
      <c r="K11" s="87">
        <f t="shared" si="0"/>
        <v>22000</v>
      </c>
      <c r="L11" s="87">
        <f t="shared" si="1"/>
        <v>2007.5</v>
      </c>
      <c r="M11" s="87">
        <v>1000</v>
      </c>
      <c r="N11" s="88">
        <f t="shared" si="2"/>
        <v>25007.5</v>
      </c>
      <c r="O11" s="41" t="s">
        <v>67</v>
      </c>
      <c r="P11" s="22" t="s">
        <v>67</v>
      </c>
      <c r="Q11" s="22"/>
      <c r="R11" s="22"/>
      <c r="S11" s="73"/>
      <c r="T11" s="42" t="s">
        <v>151</v>
      </c>
    </row>
    <row r="12" spans="1:20" ht="31.75" customHeight="1">
      <c r="A12" s="82" t="s">
        <v>54</v>
      </c>
      <c r="B12" s="81" t="s">
        <v>41</v>
      </c>
      <c r="C12" s="96" t="s">
        <v>42</v>
      </c>
      <c r="D12" s="93" t="s">
        <v>70</v>
      </c>
      <c r="E12" s="102" t="s">
        <v>71</v>
      </c>
      <c r="F12" s="97" t="s">
        <v>52</v>
      </c>
      <c r="G12" s="97" t="s">
        <v>50</v>
      </c>
      <c r="H12" s="98" t="s">
        <v>69</v>
      </c>
      <c r="I12" s="99">
        <v>999</v>
      </c>
      <c r="J12" s="100">
        <v>10</v>
      </c>
      <c r="K12" s="87">
        <f t="shared" si="0"/>
        <v>9990</v>
      </c>
      <c r="L12" s="87">
        <f t="shared" si="1"/>
        <v>911.58749999999998</v>
      </c>
      <c r="M12" s="101">
        <v>0</v>
      </c>
      <c r="N12" s="88">
        <f t="shared" si="2"/>
        <v>10901.5875</v>
      </c>
      <c r="O12" s="41" t="s">
        <v>67</v>
      </c>
      <c r="P12" s="22" t="s">
        <v>67</v>
      </c>
      <c r="Q12" s="22" t="s">
        <v>67</v>
      </c>
      <c r="R12" s="22"/>
      <c r="S12" s="74"/>
      <c r="T12" s="93" t="s">
        <v>134</v>
      </c>
    </row>
    <row r="13" spans="1:20" ht="31.75" customHeight="1">
      <c r="A13" s="82" t="s">
        <v>54</v>
      </c>
      <c r="B13" s="81" t="s">
        <v>41</v>
      </c>
      <c r="C13" s="56" t="s">
        <v>42</v>
      </c>
      <c r="D13" s="109" t="s">
        <v>85</v>
      </c>
      <c r="E13" s="86" t="s">
        <v>56</v>
      </c>
      <c r="F13" s="129" t="s">
        <v>52</v>
      </c>
      <c r="G13" s="129" t="s">
        <v>46</v>
      </c>
      <c r="H13" s="117" t="s">
        <v>86</v>
      </c>
      <c r="I13" s="87">
        <v>24000</v>
      </c>
      <c r="J13" s="117">
        <v>1</v>
      </c>
      <c r="K13" s="87">
        <f t="shared" si="0"/>
        <v>24000</v>
      </c>
      <c r="L13" s="87">
        <f t="shared" si="1"/>
        <v>2190</v>
      </c>
      <c r="M13" s="87">
        <v>100</v>
      </c>
      <c r="N13" s="88">
        <f t="shared" si="2"/>
        <v>26290</v>
      </c>
      <c r="O13" s="41" t="s">
        <v>67</v>
      </c>
      <c r="P13" s="22" t="s">
        <v>67</v>
      </c>
      <c r="Q13" s="22"/>
      <c r="R13" s="22"/>
      <c r="S13" s="73"/>
      <c r="T13" s="42" t="s">
        <v>87</v>
      </c>
    </row>
    <row r="14" spans="1:20" ht="31.75" customHeight="1">
      <c r="A14" s="127" t="s">
        <v>92</v>
      </c>
      <c r="B14" s="81" t="s">
        <v>41</v>
      </c>
      <c r="C14" s="56" t="s">
        <v>42</v>
      </c>
      <c r="D14" s="42" t="s">
        <v>93</v>
      </c>
      <c r="E14" s="58" t="s">
        <v>94</v>
      </c>
      <c r="F14" s="53" t="s">
        <v>52</v>
      </c>
      <c r="G14" s="53" t="s">
        <v>95</v>
      </c>
      <c r="H14" s="112" t="s">
        <v>69</v>
      </c>
      <c r="I14" s="43">
        <v>2300</v>
      </c>
      <c r="J14" s="53">
        <v>10</v>
      </c>
      <c r="K14" s="87">
        <f t="shared" si="0"/>
        <v>23000</v>
      </c>
      <c r="L14" s="87">
        <f t="shared" si="1"/>
        <v>2098.75</v>
      </c>
      <c r="M14" s="43">
        <v>0</v>
      </c>
      <c r="N14" s="88">
        <f t="shared" si="2"/>
        <v>25098.75</v>
      </c>
      <c r="O14" s="41" t="s">
        <v>67</v>
      </c>
      <c r="P14" s="41" t="s">
        <v>67</v>
      </c>
      <c r="Q14" s="41"/>
      <c r="R14" s="41"/>
      <c r="S14" s="74"/>
      <c r="T14" s="42" t="s">
        <v>126</v>
      </c>
    </row>
    <row r="15" spans="1:20" ht="64" customHeight="1">
      <c r="A15" s="117" t="s">
        <v>119</v>
      </c>
      <c r="B15" s="56" t="s">
        <v>63</v>
      </c>
      <c r="C15" s="56" t="s">
        <v>42</v>
      </c>
      <c r="D15" s="58" t="s">
        <v>120</v>
      </c>
      <c r="E15" s="58" t="s">
        <v>121</v>
      </c>
      <c r="F15" s="53" t="s">
        <v>52</v>
      </c>
      <c r="G15" s="53" t="s">
        <v>50</v>
      </c>
      <c r="H15" s="53" t="s">
        <v>53</v>
      </c>
      <c r="I15" s="43">
        <v>2094</v>
      </c>
      <c r="J15" s="112">
        <v>31</v>
      </c>
      <c r="K15" s="43">
        <f t="shared" si="0"/>
        <v>64914</v>
      </c>
      <c r="L15" s="43">
        <f t="shared" si="1"/>
        <v>5923.4025000000001</v>
      </c>
      <c r="M15" s="43">
        <v>0</v>
      </c>
      <c r="N15" s="110">
        <f t="shared" si="2"/>
        <v>70837.402499999997</v>
      </c>
      <c r="O15" s="22" t="s">
        <v>67</v>
      </c>
      <c r="P15" s="22" t="s">
        <v>67</v>
      </c>
      <c r="Q15" s="22" t="s">
        <v>67</v>
      </c>
      <c r="R15" s="22" t="s">
        <v>67</v>
      </c>
      <c r="S15" s="74"/>
      <c r="T15" s="42" t="s">
        <v>137</v>
      </c>
    </row>
    <row r="16" spans="1:20" ht="77" customHeight="1">
      <c r="A16" s="128" t="s">
        <v>54</v>
      </c>
      <c r="B16" s="56" t="s">
        <v>63</v>
      </c>
      <c r="C16" s="56" t="s">
        <v>42</v>
      </c>
      <c r="D16" s="107" t="s">
        <v>83</v>
      </c>
      <c r="E16" s="86" t="s">
        <v>84</v>
      </c>
      <c r="F16" s="130" t="s">
        <v>52</v>
      </c>
      <c r="G16" s="130" t="s">
        <v>50</v>
      </c>
      <c r="H16" s="106" t="s">
        <v>69</v>
      </c>
      <c r="I16" s="108">
        <v>9250</v>
      </c>
      <c r="J16" s="53">
        <v>10</v>
      </c>
      <c r="K16" s="87">
        <f t="shared" si="0"/>
        <v>92500</v>
      </c>
      <c r="L16" s="87">
        <f t="shared" si="1"/>
        <v>8440.625</v>
      </c>
      <c r="M16" s="101">
        <v>0</v>
      </c>
      <c r="N16" s="88">
        <f t="shared" si="2"/>
        <v>100940.625</v>
      </c>
      <c r="O16" s="41" t="s">
        <v>67</v>
      </c>
      <c r="P16" s="41" t="s">
        <v>67</v>
      </c>
      <c r="Q16" s="41"/>
      <c r="R16" s="41"/>
      <c r="S16" s="73"/>
      <c r="T16" s="42" t="s">
        <v>136</v>
      </c>
    </row>
    <row r="17" spans="1:20" ht="62" customHeight="1">
      <c r="A17" s="118" t="s">
        <v>92</v>
      </c>
      <c r="B17" s="56" t="s">
        <v>63</v>
      </c>
      <c r="C17" s="56" t="s">
        <v>42</v>
      </c>
      <c r="D17" s="58" t="s">
        <v>99</v>
      </c>
      <c r="E17" s="58" t="s">
        <v>94</v>
      </c>
      <c r="F17" s="53" t="s">
        <v>52</v>
      </c>
      <c r="G17" s="53" t="s">
        <v>95</v>
      </c>
      <c r="H17" s="53" t="s">
        <v>100</v>
      </c>
      <c r="I17" s="43">
        <v>5226</v>
      </c>
      <c r="J17" s="117">
        <v>8</v>
      </c>
      <c r="K17" s="87">
        <f t="shared" si="0"/>
        <v>41808</v>
      </c>
      <c r="L17" s="87">
        <f t="shared" si="1"/>
        <v>3814.98</v>
      </c>
      <c r="M17" s="43">
        <v>0</v>
      </c>
      <c r="N17" s="88">
        <f t="shared" si="2"/>
        <v>45622.98</v>
      </c>
      <c r="O17" s="22" t="s">
        <v>67</v>
      </c>
      <c r="P17" s="22" t="s">
        <v>67</v>
      </c>
      <c r="Q17" s="22"/>
      <c r="R17" s="22"/>
      <c r="S17" s="74"/>
      <c r="T17" s="42" t="s">
        <v>101</v>
      </c>
    </row>
    <row r="18" spans="1:20" ht="49" customHeight="1">
      <c r="A18" s="118" t="s">
        <v>92</v>
      </c>
      <c r="B18" s="56" t="s">
        <v>63</v>
      </c>
      <c r="C18" s="56" t="s">
        <v>42</v>
      </c>
      <c r="D18" s="58" t="s">
        <v>102</v>
      </c>
      <c r="E18" s="58" t="s">
        <v>94</v>
      </c>
      <c r="F18" s="53" t="s">
        <v>52</v>
      </c>
      <c r="G18" s="53" t="s">
        <v>95</v>
      </c>
      <c r="H18" s="53" t="s">
        <v>69</v>
      </c>
      <c r="I18" s="43">
        <v>1129</v>
      </c>
      <c r="J18" s="117">
        <v>6</v>
      </c>
      <c r="K18" s="87">
        <f t="shared" si="0"/>
        <v>6774</v>
      </c>
      <c r="L18" s="87">
        <f t="shared" si="1"/>
        <v>618.12749999999994</v>
      </c>
      <c r="M18" s="43">
        <v>0</v>
      </c>
      <c r="N18" s="88">
        <f t="shared" si="2"/>
        <v>7392.1274999999996</v>
      </c>
      <c r="O18" s="22" t="s">
        <v>67</v>
      </c>
      <c r="P18" s="22" t="s">
        <v>67</v>
      </c>
      <c r="Q18" s="22"/>
      <c r="R18" s="22"/>
      <c r="S18" s="74"/>
      <c r="T18" s="42" t="s">
        <v>103</v>
      </c>
    </row>
    <row r="19" spans="1:20" ht="49" customHeight="1">
      <c r="A19" s="118" t="s">
        <v>92</v>
      </c>
      <c r="B19" s="56" t="s">
        <v>63</v>
      </c>
      <c r="C19" s="56" t="s">
        <v>42</v>
      </c>
      <c r="D19" s="42" t="s">
        <v>118</v>
      </c>
      <c r="E19" s="58" t="s">
        <v>123</v>
      </c>
      <c r="F19" s="53" t="s">
        <v>52</v>
      </c>
      <c r="G19" s="53" t="s">
        <v>95</v>
      </c>
      <c r="H19" s="117" t="s">
        <v>100</v>
      </c>
      <c r="I19" s="43">
        <v>3300</v>
      </c>
      <c r="J19" s="53">
        <v>2</v>
      </c>
      <c r="K19" s="87">
        <f t="shared" si="0"/>
        <v>6600</v>
      </c>
      <c r="L19" s="87">
        <f t="shared" si="1"/>
        <v>602.25</v>
      </c>
      <c r="M19" s="43">
        <v>200</v>
      </c>
      <c r="N19" s="88">
        <f t="shared" si="2"/>
        <v>7402.25</v>
      </c>
      <c r="O19" s="41" t="s">
        <v>67</v>
      </c>
      <c r="P19" s="41" t="s">
        <v>67</v>
      </c>
      <c r="Q19" s="41" t="s">
        <v>67</v>
      </c>
      <c r="R19" s="41"/>
      <c r="S19" s="74"/>
      <c r="T19" s="42" t="s">
        <v>138</v>
      </c>
    </row>
    <row r="20" spans="1:20" ht="64" customHeight="1">
      <c r="A20" s="118" t="s">
        <v>92</v>
      </c>
      <c r="B20" s="119" t="s">
        <v>63</v>
      </c>
      <c r="C20" s="119" t="s">
        <v>42</v>
      </c>
      <c r="D20" s="120" t="s">
        <v>110</v>
      </c>
      <c r="E20" s="121" t="s">
        <v>94</v>
      </c>
      <c r="F20" s="122" t="s">
        <v>111</v>
      </c>
      <c r="G20" s="122" t="s">
        <v>97</v>
      </c>
      <c r="H20" s="118">
        <v>5</v>
      </c>
      <c r="I20" s="123">
        <v>1899</v>
      </c>
      <c r="J20" s="122">
        <v>30</v>
      </c>
      <c r="K20" s="124">
        <f t="shared" si="0"/>
        <v>56970</v>
      </c>
      <c r="L20" s="123">
        <f t="shared" si="1"/>
        <v>5198.5124999999998</v>
      </c>
      <c r="M20" s="123">
        <v>0</v>
      </c>
      <c r="N20" s="125">
        <f t="shared" si="2"/>
        <v>62168.512499999997</v>
      </c>
      <c r="O20" s="41" t="s">
        <v>67</v>
      </c>
      <c r="P20" s="41" t="s">
        <v>67</v>
      </c>
      <c r="Q20" s="41"/>
      <c r="R20" s="41"/>
      <c r="S20" s="73"/>
      <c r="T20" s="120" t="s">
        <v>139</v>
      </c>
    </row>
    <row r="21" spans="1:20" ht="64" customHeight="1" thickBot="1">
      <c r="A21" s="118" t="s">
        <v>92</v>
      </c>
      <c r="B21" s="119" t="s">
        <v>63</v>
      </c>
      <c r="C21" s="119" t="s">
        <v>42</v>
      </c>
      <c r="D21" s="120" t="s">
        <v>112</v>
      </c>
      <c r="E21" s="121" t="s">
        <v>94</v>
      </c>
      <c r="F21" s="122" t="s">
        <v>111</v>
      </c>
      <c r="G21" s="122" t="s">
        <v>97</v>
      </c>
      <c r="H21" s="118" t="s">
        <v>100</v>
      </c>
      <c r="I21" s="123">
        <v>2396</v>
      </c>
      <c r="J21" s="122">
        <v>15</v>
      </c>
      <c r="K21" s="124">
        <f t="shared" si="0"/>
        <v>35940</v>
      </c>
      <c r="L21" s="123">
        <f t="shared" si="1"/>
        <v>3279.5250000000001</v>
      </c>
      <c r="M21" s="123">
        <v>0</v>
      </c>
      <c r="N21" s="125">
        <f t="shared" si="2"/>
        <v>39219.525000000001</v>
      </c>
      <c r="O21" s="41" t="s">
        <v>67</v>
      </c>
      <c r="P21" s="41" t="s">
        <v>67</v>
      </c>
      <c r="Q21" s="41" t="s">
        <v>67</v>
      </c>
      <c r="R21" s="41"/>
      <c r="S21" s="73"/>
      <c r="T21" s="120" t="s">
        <v>132</v>
      </c>
    </row>
    <row r="22" spans="1:20" ht="52" thickBot="1">
      <c r="A22" s="113" t="s">
        <v>28</v>
      </c>
      <c r="B22" s="114"/>
      <c r="C22" s="114"/>
      <c r="D22" s="114"/>
      <c r="E22" s="114"/>
      <c r="F22" s="114"/>
      <c r="G22" s="114"/>
      <c r="H22" s="114"/>
      <c r="I22" s="114"/>
      <c r="J22" s="114"/>
      <c r="K22" s="114"/>
      <c r="L22" s="114"/>
      <c r="M22" s="115"/>
      <c r="N22" s="60">
        <f>SUM(N6:N21)</f>
        <v>562577.07250000001</v>
      </c>
      <c r="O22" s="61"/>
      <c r="P22" s="62"/>
      <c r="Q22" s="62"/>
      <c r="R22" s="62"/>
      <c r="S22" s="75"/>
      <c r="T22" s="76"/>
    </row>
  </sheetData>
  <sortState ref="A6:T21">
    <sortCondition ref="B6:B21"/>
    <sortCondition ref="A6:A21"/>
  </sortState>
  <mergeCells count="6">
    <mergeCell ref="T4:T5"/>
    <mergeCell ref="B1:N1"/>
    <mergeCell ref="B2:R2"/>
    <mergeCell ref="B3:R3"/>
    <mergeCell ref="A4:N4"/>
    <mergeCell ref="O4:S4"/>
  </mergeCells>
  <dataValidations disablePrompts="1" count="1">
    <dataValidation allowBlank="1" showInputMessage="1" showErrorMessage="1" promptTitle="Enter Justification" sqref="E12" xr:uid="{8E6A2B54-EE7D-5243-A295-1A04539E1E8C}"/>
  </dataValidations>
  <pageMargins left="0.7" right="0.7" top="0.75" bottom="0.75" header="0.3" footer="0.3"/>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A83C27-E5DE-984D-AD88-2739DD533DF9}">
  <dimension ref="A1:T17"/>
  <sheetViews>
    <sheetView zoomScale="110" zoomScaleNormal="110" workbookViewId="0">
      <pane ySplit="5" topLeftCell="A6" activePane="bottomLeft" state="frozen"/>
      <selection pane="bottomLeft" activeCell="T12" sqref="T12"/>
    </sheetView>
  </sheetViews>
  <sheetFormatPr baseColWidth="10" defaultColWidth="8.83203125" defaultRowHeight="16"/>
  <cols>
    <col min="1" max="3" width="8.83203125" style="70"/>
    <col min="4" max="5" width="29.1640625" style="70" customWidth="1"/>
    <col min="6" max="8" width="8.83203125" style="72"/>
    <col min="9" max="9" width="10.1640625" style="70" customWidth="1"/>
    <col min="10" max="10" width="8.83203125" style="70"/>
    <col min="11" max="11" width="9.5" style="70" bestFit="1" customWidth="1"/>
    <col min="12" max="12" width="10.6640625" style="70" customWidth="1"/>
    <col min="13" max="13" width="8.83203125" style="70"/>
    <col min="14" max="14" width="14.6640625" style="70" customWidth="1"/>
    <col min="15" max="15" width="8.83203125" style="70"/>
    <col min="16" max="16" width="9.5" style="70" customWidth="1"/>
    <col min="17" max="19" width="8.83203125" style="70"/>
    <col min="20" max="20" width="31.33203125" style="71" customWidth="1"/>
    <col min="21" max="16384" width="8.83203125" style="70"/>
  </cols>
  <sheetData>
    <row r="1" spans="1:20">
      <c r="A1" s="40"/>
      <c r="B1" s="163" t="s">
        <v>0</v>
      </c>
      <c r="C1" s="163"/>
      <c r="D1" s="163"/>
      <c r="E1" s="163"/>
      <c r="F1" s="163"/>
      <c r="G1" s="163"/>
      <c r="H1" s="163"/>
      <c r="I1" s="163"/>
      <c r="J1" s="163"/>
      <c r="K1" s="163"/>
      <c r="L1" s="163"/>
      <c r="M1" s="163"/>
      <c r="N1" s="163"/>
      <c r="O1" s="116"/>
      <c r="P1" s="116"/>
      <c r="Q1" s="116"/>
      <c r="R1" s="116"/>
      <c r="S1" s="40"/>
      <c r="T1" s="23"/>
    </row>
    <row r="2" spans="1:20" ht="16" customHeight="1">
      <c r="A2" s="40"/>
      <c r="B2" s="164" t="s">
        <v>39</v>
      </c>
      <c r="C2" s="165"/>
      <c r="D2" s="166"/>
      <c r="E2" s="166"/>
      <c r="F2" s="166"/>
      <c r="G2" s="166"/>
      <c r="H2" s="166"/>
      <c r="I2" s="166"/>
      <c r="J2" s="166"/>
      <c r="K2" s="166"/>
      <c r="L2" s="166"/>
      <c r="M2" s="166"/>
      <c r="N2" s="166"/>
      <c r="O2" s="166"/>
      <c r="P2" s="166"/>
      <c r="Q2" s="166"/>
      <c r="R2" s="167"/>
      <c r="S2" s="40"/>
      <c r="T2" s="23"/>
    </row>
    <row r="3" spans="1:20" ht="94.5" customHeight="1">
      <c r="A3" s="40"/>
      <c r="B3" s="168" t="s">
        <v>31</v>
      </c>
      <c r="C3" s="169"/>
      <c r="D3" s="170"/>
      <c r="E3" s="170"/>
      <c r="F3" s="170"/>
      <c r="G3" s="170"/>
      <c r="H3" s="170"/>
      <c r="I3" s="170"/>
      <c r="J3" s="170"/>
      <c r="K3" s="170"/>
      <c r="L3" s="170"/>
      <c r="M3" s="170"/>
      <c r="N3" s="170"/>
      <c r="O3" s="170"/>
      <c r="P3" s="170"/>
      <c r="Q3" s="170"/>
      <c r="R3" s="170"/>
      <c r="S3" s="40"/>
      <c r="T3" s="23"/>
    </row>
    <row r="4" spans="1:20" ht="23">
      <c r="A4" s="171"/>
      <c r="B4" s="171"/>
      <c r="C4" s="171"/>
      <c r="D4" s="171"/>
      <c r="E4" s="171"/>
      <c r="F4" s="171"/>
      <c r="G4" s="171"/>
      <c r="H4" s="171"/>
      <c r="I4" s="171"/>
      <c r="J4" s="171"/>
      <c r="K4" s="171"/>
      <c r="L4" s="171"/>
      <c r="M4" s="171"/>
      <c r="N4" s="171"/>
      <c r="O4" s="172" t="s">
        <v>13</v>
      </c>
      <c r="P4" s="172"/>
      <c r="Q4" s="172"/>
      <c r="R4" s="172"/>
      <c r="S4" s="173"/>
      <c r="T4" s="161" t="s">
        <v>22</v>
      </c>
    </row>
    <row r="5" spans="1:20" ht="143">
      <c r="A5" s="65" t="s">
        <v>25</v>
      </c>
      <c r="B5" s="66" t="s">
        <v>33</v>
      </c>
      <c r="C5" s="66" t="s">
        <v>34</v>
      </c>
      <c r="D5" s="67" t="s">
        <v>29</v>
      </c>
      <c r="E5" s="67" t="s">
        <v>37</v>
      </c>
      <c r="F5" s="65" t="s">
        <v>6</v>
      </c>
      <c r="G5" s="65" t="s">
        <v>5</v>
      </c>
      <c r="H5" s="65" t="s">
        <v>7</v>
      </c>
      <c r="I5" s="65" t="s">
        <v>1</v>
      </c>
      <c r="J5" s="65" t="s">
        <v>26</v>
      </c>
      <c r="K5" s="68" t="s">
        <v>17</v>
      </c>
      <c r="L5" s="65" t="s">
        <v>38</v>
      </c>
      <c r="M5" s="65" t="s">
        <v>18</v>
      </c>
      <c r="N5" s="65" t="s">
        <v>3</v>
      </c>
      <c r="O5" s="59" t="s">
        <v>10</v>
      </c>
      <c r="P5" s="59" t="s">
        <v>11</v>
      </c>
      <c r="Q5" s="59" t="s">
        <v>20</v>
      </c>
      <c r="R5" s="59" t="s">
        <v>12</v>
      </c>
      <c r="S5" s="77" t="s">
        <v>21</v>
      </c>
      <c r="T5" s="162"/>
    </row>
    <row r="6" spans="1:20" ht="31.75" customHeight="1">
      <c r="A6" s="82" t="s">
        <v>54</v>
      </c>
      <c r="B6" s="95" t="s">
        <v>41</v>
      </c>
      <c r="C6" s="96" t="s">
        <v>42</v>
      </c>
      <c r="D6" s="93" t="s">
        <v>70</v>
      </c>
      <c r="E6" s="102" t="s">
        <v>71</v>
      </c>
      <c r="F6" s="97" t="s">
        <v>52</v>
      </c>
      <c r="G6" s="97" t="s">
        <v>50</v>
      </c>
      <c r="H6" s="98" t="s">
        <v>69</v>
      </c>
      <c r="I6" s="99">
        <v>999</v>
      </c>
      <c r="J6" s="100">
        <v>10</v>
      </c>
      <c r="K6" s="87">
        <f>SUM(I6)*J6</f>
        <v>9990</v>
      </c>
      <c r="L6" s="87">
        <f>SUM(K6)*0.09125</f>
        <v>911.58749999999998</v>
      </c>
      <c r="M6" s="101">
        <v>0</v>
      </c>
      <c r="N6" s="88">
        <f t="shared" ref="N6:N16" si="0">SUM(K6:M6)</f>
        <v>10901.5875</v>
      </c>
      <c r="O6" s="22"/>
      <c r="P6" s="22" t="s">
        <v>67</v>
      </c>
      <c r="Q6" s="22" t="s">
        <v>67</v>
      </c>
      <c r="R6" s="22"/>
      <c r="S6" s="74"/>
      <c r="T6" s="126" t="s">
        <v>135</v>
      </c>
    </row>
    <row r="7" spans="1:20" ht="31.75" customHeight="1">
      <c r="A7" s="131" t="s">
        <v>54</v>
      </c>
      <c r="B7" s="132" t="s">
        <v>41</v>
      </c>
      <c r="C7" s="133" t="s">
        <v>65</v>
      </c>
      <c r="D7" s="134" t="s">
        <v>73</v>
      </c>
      <c r="E7" s="134" t="s">
        <v>74</v>
      </c>
      <c r="F7" s="135" t="s">
        <v>52</v>
      </c>
      <c r="G7" s="135" t="s">
        <v>46</v>
      </c>
      <c r="H7" s="136">
        <v>1</v>
      </c>
      <c r="I7" s="99">
        <v>5500</v>
      </c>
      <c r="J7" s="137" t="s">
        <v>66</v>
      </c>
      <c r="K7" s="99">
        <v>5500</v>
      </c>
      <c r="L7" s="124">
        <v>0</v>
      </c>
      <c r="M7" s="137">
        <v>0</v>
      </c>
      <c r="N7" s="125">
        <f t="shared" si="0"/>
        <v>5500</v>
      </c>
      <c r="O7" s="22"/>
      <c r="P7" s="22"/>
      <c r="Q7" s="22"/>
      <c r="R7" s="22" t="s">
        <v>67</v>
      </c>
      <c r="S7" s="74"/>
      <c r="T7" s="120" t="s">
        <v>127</v>
      </c>
    </row>
    <row r="8" spans="1:20" ht="31.75" customHeight="1">
      <c r="A8" s="131" t="s">
        <v>54</v>
      </c>
      <c r="B8" s="132" t="s">
        <v>41</v>
      </c>
      <c r="C8" s="131" t="s">
        <v>65</v>
      </c>
      <c r="D8" s="138" t="s">
        <v>75</v>
      </c>
      <c r="E8" s="134" t="s">
        <v>76</v>
      </c>
      <c r="F8" s="135" t="s">
        <v>52</v>
      </c>
      <c r="G8" s="135" t="s">
        <v>46</v>
      </c>
      <c r="H8" s="136">
        <v>1</v>
      </c>
      <c r="I8" s="99">
        <v>6000</v>
      </c>
      <c r="J8" s="137" t="s">
        <v>66</v>
      </c>
      <c r="K8" s="99">
        <v>6000</v>
      </c>
      <c r="L8" s="124">
        <v>0</v>
      </c>
      <c r="M8" s="137">
        <v>0</v>
      </c>
      <c r="N8" s="125">
        <f t="shared" si="0"/>
        <v>6000</v>
      </c>
      <c r="O8" s="22"/>
      <c r="P8" s="22"/>
      <c r="Q8" s="22"/>
      <c r="R8" s="22" t="s">
        <v>67</v>
      </c>
      <c r="S8" s="74"/>
      <c r="T8" s="120" t="s">
        <v>127</v>
      </c>
    </row>
    <row r="9" spans="1:20" ht="42" customHeight="1">
      <c r="A9" s="131" t="s">
        <v>54</v>
      </c>
      <c r="B9" s="132" t="s">
        <v>41</v>
      </c>
      <c r="C9" s="119" t="s">
        <v>65</v>
      </c>
      <c r="D9" s="143" t="s">
        <v>88</v>
      </c>
      <c r="E9" s="141" t="s">
        <v>56</v>
      </c>
      <c r="F9" s="127" t="s">
        <v>52</v>
      </c>
      <c r="G9" s="127" t="s">
        <v>50</v>
      </c>
      <c r="H9" s="118">
        <v>1</v>
      </c>
      <c r="I9" s="124">
        <v>6000</v>
      </c>
      <c r="J9" s="118">
        <v>1</v>
      </c>
      <c r="K9" s="124">
        <f>SUM(I9)*J9</f>
        <v>6000</v>
      </c>
      <c r="L9" s="124">
        <f>SUM(K9)*0.09125</f>
        <v>547.5</v>
      </c>
      <c r="M9" s="124">
        <v>0</v>
      </c>
      <c r="N9" s="125">
        <f t="shared" si="0"/>
        <v>6547.5</v>
      </c>
      <c r="O9" s="22"/>
      <c r="P9" s="22"/>
      <c r="Q9" s="22" t="s">
        <v>67</v>
      </c>
      <c r="R9" s="22" t="s">
        <v>67</v>
      </c>
      <c r="S9" s="73"/>
      <c r="T9" s="120" t="s">
        <v>149</v>
      </c>
    </row>
    <row r="10" spans="1:20" ht="31.75" customHeight="1">
      <c r="A10" s="131" t="s">
        <v>54</v>
      </c>
      <c r="B10" s="132" t="s">
        <v>41</v>
      </c>
      <c r="C10" s="119" t="s">
        <v>42</v>
      </c>
      <c r="D10" s="143" t="s">
        <v>91</v>
      </c>
      <c r="E10" s="141" t="s">
        <v>56</v>
      </c>
      <c r="F10" s="118" t="s">
        <v>52</v>
      </c>
      <c r="G10" s="118" t="s">
        <v>50</v>
      </c>
      <c r="H10" s="118">
        <v>10</v>
      </c>
      <c r="I10" s="124">
        <v>1910</v>
      </c>
      <c r="J10" s="118">
        <v>2</v>
      </c>
      <c r="K10" s="124">
        <f>SUM(I10)*J10</f>
        <v>3820</v>
      </c>
      <c r="L10" s="124">
        <f>SUM(K10)*0.09125</f>
        <v>348.57499999999999</v>
      </c>
      <c r="M10" s="124"/>
      <c r="N10" s="125">
        <f t="shared" si="0"/>
        <v>4168.5749999999998</v>
      </c>
      <c r="O10" s="22"/>
      <c r="P10" s="22"/>
      <c r="Q10" s="22" t="s">
        <v>67</v>
      </c>
      <c r="R10" s="22" t="s">
        <v>67</v>
      </c>
      <c r="S10" s="73"/>
      <c r="T10" s="120" t="s">
        <v>150</v>
      </c>
    </row>
    <row r="11" spans="1:20" ht="31.75" customHeight="1">
      <c r="A11" s="131" t="s">
        <v>77</v>
      </c>
      <c r="B11" s="132" t="s">
        <v>41</v>
      </c>
      <c r="C11" s="139" t="s">
        <v>65</v>
      </c>
      <c r="D11" s="140" t="s">
        <v>78</v>
      </c>
      <c r="E11" s="141" t="s">
        <v>56</v>
      </c>
      <c r="F11" s="150" t="s">
        <v>52</v>
      </c>
      <c r="G11" s="150" t="s">
        <v>46</v>
      </c>
      <c r="H11" s="136">
        <v>1</v>
      </c>
      <c r="I11" s="142">
        <v>755</v>
      </c>
      <c r="J11" s="118" t="s">
        <v>128</v>
      </c>
      <c r="K11" s="142">
        <v>755</v>
      </c>
      <c r="L11" s="124">
        <v>0</v>
      </c>
      <c r="M11" s="122">
        <v>0</v>
      </c>
      <c r="N11" s="125">
        <f t="shared" si="0"/>
        <v>755</v>
      </c>
      <c r="O11" s="22"/>
      <c r="P11" s="22"/>
      <c r="Q11" s="22"/>
      <c r="R11" s="22" t="s">
        <v>67</v>
      </c>
      <c r="S11" s="74"/>
      <c r="T11" s="120" t="s">
        <v>127</v>
      </c>
    </row>
    <row r="12" spans="1:20" ht="77" customHeight="1">
      <c r="A12" s="117" t="s">
        <v>119</v>
      </c>
      <c r="B12" s="56" t="s">
        <v>63</v>
      </c>
      <c r="C12" s="56" t="s">
        <v>42</v>
      </c>
      <c r="D12" s="58" t="s">
        <v>120</v>
      </c>
      <c r="E12" s="58" t="s">
        <v>121</v>
      </c>
      <c r="F12" s="53" t="s">
        <v>52</v>
      </c>
      <c r="G12" s="53" t="s">
        <v>50</v>
      </c>
      <c r="H12" s="53" t="s">
        <v>53</v>
      </c>
      <c r="I12" s="43">
        <v>2094</v>
      </c>
      <c r="J12" s="117">
        <v>31</v>
      </c>
      <c r="K12" s="43">
        <f>SUM(I12)*J12</f>
        <v>64914</v>
      </c>
      <c r="L12" s="43">
        <f>SUM(K12)*0.09125</f>
        <v>5923.4025000000001</v>
      </c>
      <c r="M12" s="43">
        <v>0</v>
      </c>
      <c r="N12" s="110">
        <f t="shared" si="0"/>
        <v>70837.402499999997</v>
      </c>
      <c r="O12" s="22"/>
      <c r="P12" s="22" t="s">
        <v>67</v>
      </c>
      <c r="Q12" s="22" t="s">
        <v>67</v>
      </c>
      <c r="R12" s="22" t="s">
        <v>67</v>
      </c>
      <c r="S12" s="74"/>
      <c r="T12" s="42" t="s">
        <v>137</v>
      </c>
    </row>
    <row r="13" spans="1:20" ht="62" customHeight="1">
      <c r="A13" s="148" t="s">
        <v>54</v>
      </c>
      <c r="B13" s="149" t="s">
        <v>63</v>
      </c>
      <c r="C13" s="119" t="s">
        <v>42</v>
      </c>
      <c r="D13" s="143" t="s">
        <v>89</v>
      </c>
      <c r="E13" s="141" t="s">
        <v>56</v>
      </c>
      <c r="F13" s="118" t="s">
        <v>52</v>
      </c>
      <c r="G13" s="118" t="s">
        <v>50</v>
      </c>
      <c r="H13" s="118">
        <v>10</v>
      </c>
      <c r="I13" s="124">
        <v>99</v>
      </c>
      <c r="J13" s="118">
        <v>31</v>
      </c>
      <c r="K13" s="124">
        <f>SUM(I13)*J13</f>
        <v>3069</v>
      </c>
      <c r="L13" s="124">
        <f>SUM(K13)*0.09125</f>
        <v>280.04624999999999</v>
      </c>
      <c r="M13" s="124"/>
      <c r="N13" s="125">
        <f t="shared" si="0"/>
        <v>3349.0462499999999</v>
      </c>
      <c r="O13" s="22"/>
      <c r="P13" s="22"/>
      <c r="Q13" s="22" t="s">
        <v>67</v>
      </c>
      <c r="R13" s="22" t="s">
        <v>67</v>
      </c>
      <c r="S13" s="73"/>
      <c r="T13" s="120" t="s">
        <v>90</v>
      </c>
    </row>
    <row r="14" spans="1:20" ht="49" customHeight="1">
      <c r="A14" s="118" t="s">
        <v>92</v>
      </c>
      <c r="B14" s="56" t="s">
        <v>63</v>
      </c>
      <c r="C14" s="56" t="s">
        <v>42</v>
      </c>
      <c r="D14" s="58" t="s">
        <v>102</v>
      </c>
      <c r="E14" s="58" t="s">
        <v>94</v>
      </c>
      <c r="F14" s="53" t="s">
        <v>52</v>
      </c>
      <c r="G14" s="53" t="s">
        <v>95</v>
      </c>
      <c r="H14" s="53" t="s">
        <v>69</v>
      </c>
      <c r="I14" s="43">
        <v>1129</v>
      </c>
      <c r="J14" s="117">
        <v>6</v>
      </c>
      <c r="K14" s="87">
        <f>SUM(I14)*J14</f>
        <v>6774</v>
      </c>
      <c r="L14" s="87">
        <f>SUM(K14)*0.09125</f>
        <v>618.12749999999994</v>
      </c>
      <c r="M14" s="43">
        <v>0</v>
      </c>
      <c r="N14" s="88">
        <f t="shared" si="0"/>
        <v>7392.1274999999996</v>
      </c>
      <c r="O14" s="22"/>
      <c r="P14" s="22" t="s">
        <v>67</v>
      </c>
      <c r="Q14" s="22" t="s">
        <v>67</v>
      </c>
      <c r="R14" s="22" t="s">
        <v>67</v>
      </c>
      <c r="S14" s="74"/>
      <c r="T14" s="42" t="s">
        <v>103</v>
      </c>
    </row>
    <row r="15" spans="1:20" ht="64" customHeight="1">
      <c r="A15" s="118" t="s">
        <v>92</v>
      </c>
      <c r="B15" s="56" t="s">
        <v>63</v>
      </c>
      <c r="C15" s="56" t="s">
        <v>42</v>
      </c>
      <c r="D15" s="42" t="s">
        <v>118</v>
      </c>
      <c r="E15" s="58" t="s">
        <v>123</v>
      </c>
      <c r="F15" s="53" t="s">
        <v>52</v>
      </c>
      <c r="G15" s="53" t="s">
        <v>95</v>
      </c>
      <c r="H15" s="117" t="s">
        <v>100</v>
      </c>
      <c r="I15" s="43">
        <v>3300</v>
      </c>
      <c r="J15" s="53">
        <v>2</v>
      </c>
      <c r="K15" s="87">
        <f>SUM(I15)*J15</f>
        <v>6600</v>
      </c>
      <c r="L15" s="87">
        <f>SUM(K15)*0.09125</f>
        <v>602.25</v>
      </c>
      <c r="M15" s="43">
        <v>200</v>
      </c>
      <c r="N15" s="88">
        <f t="shared" si="0"/>
        <v>7402.25</v>
      </c>
      <c r="O15" s="41"/>
      <c r="P15" s="41" t="s">
        <v>67</v>
      </c>
      <c r="Q15" s="41" t="s">
        <v>67</v>
      </c>
      <c r="R15" s="41" t="s">
        <v>67</v>
      </c>
      <c r="S15" s="74"/>
      <c r="T15" s="42" t="s">
        <v>138</v>
      </c>
    </row>
    <row r="16" spans="1:20" ht="89" customHeight="1" thickBot="1">
      <c r="A16" s="118" t="s">
        <v>92</v>
      </c>
      <c r="B16" s="119" t="s">
        <v>63</v>
      </c>
      <c r="C16" s="119" t="s">
        <v>42</v>
      </c>
      <c r="D16" s="120" t="s">
        <v>112</v>
      </c>
      <c r="E16" s="121" t="s">
        <v>94</v>
      </c>
      <c r="F16" s="122" t="s">
        <v>111</v>
      </c>
      <c r="G16" s="122" t="s">
        <v>97</v>
      </c>
      <c r="H16" s="118" t="s">
        <v>100</v>
      </c>
      <c r="I16" s="123">
        <v>2396</v>
      </c>
      <c r="J16" s="122">
        <v>15</v>
      </c>
      <c r="K16" s="124">
        <f>SUM(I16)*J16</f>
        <v>35940</v>
      </c>
      <c r="L16" s="123">
        <f>SUM(K16)*0.09125</f>
        <v>3279.5250000000001</v>
      </c>
      <c r="M16" s="123">
        <v>0</v>
      </c>
      <c r="N16" s="125">
        <f t="shared" si="0"/>
        <v>39219.525000000001</v>
      </c>
      <c r="O16" s="41"/>
      <c r="P16" s="41" t="s">
        <v>67</v>
      </c>
      <c r="Q16" s="41" t="s">
        <v>67</v>
      </c>
      <c r="R16" s="41" t="s">
        <v>67</v>
      </c>
      <c r="S16" s="73"/>
      <c r="T16" s="120" t="s">
        <v>132</v>
      </c>
    </row>
    <row r="17" spans="1:20" ht="17" thickBot="1">
      <c r="A17" s="174" t="s">
        <v>28</v>
      </c>
      <c r="B17" s="175"/>
      <c r="C17" s="175"/>
      <c r="D17" s="175"/>
      <c r="E17" s="175"/>
      <c r="F17" s="175"/>
      <c r="G17" s="175"/>
      <c r="H17" s="175"/>
      <c r="I17" s="175"/>
      <c r="J17" s="175"/>
      <c r="K17" s="175"/>
      <c r="L17" s="175"/>
      <c r="M17" s="176"/>
      <c r="N17" s="60">
        <f>SUM(N6:N16)</f>
        <v>162073.01375000001</v>
      </c>
      <c r="O17" s="145"/>
      <c r="P17" s="146"/>
      <c r="Q17" s="146"/>
      <c r="R17" s="146"/>
      <c r="S17" s="147"/>
      <c r="T17" s="76"/>
    </row>
  </sheetData>
  <sortState ref="A6:T16">
    <sortCondition ref="B6:B16"/>
    <sortCondition ref="A6:A16"/>
  </sortState>
  <mergeCells count="7">
    <mergeCell ref="T4:T5"/>
    <mergeCell ref="A17:M17"/>
    <mergeCell ref="B1:N1"/>
    <mergeCell ref="B2:R2"/>
    <mergeCell ref="B3:R3"/>
    <mergeCell ref="A4:N4"/>
    <mergeCell ref="O4:S4"/>
  </mergeCells>
  <dataValidations count="1">
    <dataValidation allowBlank="1" showInputMessage="1" showErrorMessage="1" promptTitle="Enter Justification" sqref="E6" xr:uid="{581C47A3-2CFB-0942-AE98-5300D358A674}"/>
  </dataValidations>
  <pageMargins left="0.7" right="0.7" top="0.75" bottom="0.75" header="0.3" footer="0.3"/>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3F1AD6-71D5-C242-9828-7A4B4B8E1E93}">
  <dimension ref="A1:T33"/>
  <sheetViews>
    <sheetView zoomScale="110" zoomScaleNormal="110" workbookViewId="0">
      <pane ySplit="5" topLeftCell="A10" activePane="bottomLeft" state="frozen"/>
      <selection pane="bottomLeft" activeCell="N9" sqref="N9"/>
    </sheetView>
  </sheetViews>
  <sheetFormatPr baseColWidth="10" defaultColWidth="8.83203125" defaultRowHeight="16"/>
  <cols>
    <col min="1" max="3" width="8.83203125" style="70"/>
    <col min="4" max="5" width="29.1640625" style="70" customWidth="1"/>
    <col min="6" max="8" width="8.83203125" style="72"/>
    <col min="9" max="9" width="10.1640625" style="70" customWidth="1"/>
    <col min="10" max="10" width="8.83203125" style="70"/>
    <col min="11" max="11" width="9.5" style="70" bestFit="1" customWidth="1"/>
    <col min="12" max="12" width="10.6640625" style="70" customWidth="1"/>
    <col min="13" max="13" width="8.83203125" style="70"/>
    <col min="14" max="14" width="14.6640625" style="70" customWidth="1"/>
    <col min="15" max="15" width="8.83203125" style="70"/>
    <col min="16" max="16" width="9.5" style="70" customWidth="1"/>
    <col min="17" max="19" width="8.83203125" style="70"/>
    <col min="20" max="20" width="31.33203125" style="71" customWidth="1"/>
    <col min="21" max="16384" width="8.83203125" style="70"/>
  </cols>
  <sheetData>
    <row r="1" spans="1:20">
      <c r="A1" s="40"/>
      <c r="B1" s="163" t="s">
        <v>0</v>
      </c>
      <c r="C1" s="163"/>
      <c r="D1" s="163"/>
      <c r="E1" s="163"/>
      <c r="F1" s="163"/>
      <c r="G1" s="163"/>
      <c r="H1" s="163"/>
      <c r="I1" s="163"/>
      <c r="J1" s="163"/>
      <c r="K1" s="163"/>
      <c r="L1" s="163"/>
      <c r="M1" s="163"/>
      <c r="N1" s="163"/>
      <c r="O1" s="116"/>
      <c r="P1" s="116"/>
      <c r="Q1" s="116"/>
      <c r="R1" s="116"/>
      <c r="S1" s="40"/>
      <c r="T1" s="23"/>
    </row>
    <row r="2" spans="1:20" ht="16" customHeight="1">
      <c r="A2" s="40"/>
      <c r="B2" s="164" t="s">
        <v>39</v>
      </c>
      <c r="C2" s="165"/>
      <c r="D2" s="166"/>
      <c r="E2" s="166"/>
      <c r="F2" s="166"/>
      <c r="G2" s="166"/>
      <c r="H2" s="166"/>
      <c r="I2" s="166"/>
      <c r="J2" s="166"/>
      <c r="K2" s="166"/>
      <c r="L2" s="166"/>
      <c r="M2" s="166"/>
      <c r="N2" s="166"/>
      <c r="O2" s="166"/>
      <c r="P2" s="166"/>
      <c r="Q2" s="166"/>
      <c r="R2" s="167"/>
      <c r="S2" s="40"/>
      <c r="T2" s="23"/>
    </row>
    <row r="3" spans="1:20" ht="94.5" customHeight="1">
      <c r="A3" s="40"/>
      <c r="B3" s="168" t="s">
        <v>31</v>
      </c>
      <c r="C3" s="169"/>
      <c r="D3" s="170"/>
      <c r="E3" s="170"/>
      <c r="F3" s="170"/>
      <c r="G3" s="170"/>
      <c r="H3" s="170"/>
      <c r="I3" s="170"/>
      <c r="J3" s="170"/>
      <c r="K3" s="170"/>
      <c r="L3" s="170"/>
      <c r="M3" s="170"/>
      <c r="N3" s="170"/>
      <c r="O3" s="170"/>
      <c r="P3" s="170"/>
      <c r="Q3" s="170"/>
      <c r="R3" s="170"/>
      <c r="S3" s="40"/>
      <c r="T3" s="23"/>
    </row>
    <row r="4" spans="1:20" ht="23">
      <c r="A4" s="171"/>
      <c r="B4" s="171"/>
      <c r="C4" s="171"/>
      <c r="D4" s="171"/>
      <c r="E4" s="171"/>
      <c r="F4" s="171"/>
      <c r="G4" s="171"/>
      <c r="H4" s="171"/>
      <c r="I4" s="171"/>
      <c r="J4" s="171"/>
      <c r="K4" s="171"/>
      <c r="L4" s="171"/>
      <c r="M4" s="171"/>
      <c r="N4" s="171"/>
      <c r="O4" s="172" t="s">
        <v>13</v>
      </c>
      <c r="P4" s="172"/>
      <c r="Q4" s="172"/>
      <c r="R4" s="172"/>
      <c r="S4" s="173"/>
      <c r="T4" s="161" t="s">
        <v>22</v>
      </c>
    </row>
    <row r="5" spans="1:20" ht="143">
      <c r="A5" s="65" t="s">
        <v>25</v>
      </c>
      <c r="B5" s="66" t="s">
        <v>33</v>
      </c>
      <c r="C5" s="66" t="s">
        <v>34</v>
      </c>
      <c r="D5" s="67" t="s">
        <v>29</v>
      </c>
      <c r="E5" s="67" t="s">
        <v>37</v>
      </c>
      <c r="F5" s="65" t="s">
        <v>6</v>
      </c>
      <c r="G5" s="65" t="s">
        <v>5</v>
      </c>
      <c r="H5" s="65" t="s">
        <v>7</v>
      </c>
      <c r="I5" s="65" t="s">
        <v>1</v>
      </c>
      <c r="J5" s="65" t="s">
        <v>26</v>
      </c>
      <c r="K5" s="68" t="s">
        <v>17</v>
      </c>
      <c r="L5" s="65" t="s">
        <v>38</v>
      </c>
      <c r="M5" s="65" t="s">
        <v>18</v>
      </c>
      <c r="N5" s="65" t="s">
        <v>3</v>
      </c>
      <c r="O5" s="59" t="s">
        <v>10</v>
      </c>
      <c r="P5" s="59" t="s">
        <v>11</v>
      </c>
      <c r="Q5" s="59" t="s">
        <v>20</v>
      </c>
      <c r="R5" s="59" t="s">
        <v>12</v>
      </c>
      <c r="S5" s="77" t="s">
        <v>21</v>
      </c>
      <c r="T5" s="162"/>
    </row>
    <row r="6" spans="1:20" ht="38" customHeight="1">
      <c r="A6" s="82" t="s">
        <v>54</v>
      </c>
      <c r="B6" s="83" t="s">
        <v>41</v>
      </c>
      <c r="C6" s="84" t="s">
        <v>42</v>
      </c>
      <c r="D6" s="85" t="s">
        <v>55</v>
      </c>
      <c r="E6" s="86" t="s">
        <v>56</v>
      </c>
      <c r="F6" s="7" t="s">
        <v>52</v>
      </c>
      <c r="G6" s="117" t="s">
        <v>46</v>
      </c>
      <c r="H6" s="117">
        <v>5</v>
      </c>
      <c r="I6" s="87">
        <v>400</v>
      </c>
      <c r="J6" s="117">
        <v>4</v>
      </c>
      <c r="K6" s="87">
        <f>SUM(I6)*J6</f>
        <v>1600</v>
      </c>
      <c r="L6" s="87">
        <f>SUM(K6)*0.09125</f>
        <v>146</v>
      </c>
      <c r="M6" s="87">
        <v>36</v>
      </c>
      <c r="N6" s="88">
        <f>SUM(K6:M6)</f>
        <v>1782</v>
      </c>
      <c r="O6" s="22"/>
      <c r="P6" s="22" t="s">
        <v>67</v>
      </c>
      <c r="Q6" s="22"/>
      <c r="R6" s="22"/>
      <c r="S6" s="73"/>
      <c r="T6" s="42" t="s">
        <v>143</v>
      </c>
    </row>
    <row r="7" spans="1:20" ht="31.75" customHeight="1">
      <c r="A7" s="131" t="s">
        <v>54</v>
      </c>
      <c r="B7" s="132" t="s">
        <v>41</v>
      </c>
      <c r="C7" s="144" t="s">
        <v>42</v>
      </c>
      <c r="D7" s="152" t="s">
        <v>68</v>
      </c>
      <c r="E7" s="141" t="s">
        <v>56</v>
      </c>
      <c r="F7" s="135" t="s">
        <v>52</v>
      </c>
      <c r="G7" s="135" t="s">
        <v>50</v>
      </c>
      <c r="H7" s="98" t="s">
        <v>69</v>
      </c>
      <c r="I7" s="99">
        <v>24.95</v>
      </c>
      <c r="J7" s="100">
        <v>10</v>
      </c>
      <c r="K7" s="124">
        <f t="shared" ref="K7" si="0">SUM(I7)*J7</f>
        <v>249.5</v>
      </c>
      <c r="L7" s="124">
        <f t="shared" ref="L7:L8" si="1">SUM(K7)*0.09125</f>
        <v>22.766874999999999</v>
      </c>
      <c r="M7" s="137">
        <v>0</v>
      </c>
      <c r="N7" s="125">
        <f t="shared" ref="N7:N10" si="2">SUM(K7:M7)</f>
        <v>272.26687500000003</v>
      </c>
      <c r="O7" s="22"/>
      <c r="P7" s="22"/>
      <c r="Q7" s="22"/>
      <c r="R7" s="22"/>
      <c r="S7" s="74"/>
      <c r="T7" s="141" t="s">
        <v>144</v>
      </c>
    </row>
    <row r="8" spans="1:20" ht="32" customHeight="1">
      <c r="A8" s="131" t="s">
        <v>77</v>
      </c>
      <c r="B8" s="132" t="s">
        <v>41</v>
      </c>
      <c r="C8" s="131" t="s">
        <v>65</v>
      </c>
      <c r="D8" s="140" t="s">
        <v>80</v>
      </c>
      <c r="E8" s="141" t="s">
        <v>56</v>
      </c>
      <c r="F8" s="135" t="s">
        <v>52</v>
      </c>
      <c r="G8" s="135" t="s">
        <v>50</v>
      </c>
      <c r="H8" s="136" t="s">
        <v>81</v>
      </c>
      <c r="I8" s="142">
        <v>200</v>
      </c>
      <c r="J8" s="122" t="s">
        <v>79</v>
      </c>
      <c r="K8" s="142">
        <v>200</v>
      </c>
      <c r="L8" s="124">
        <f t="shared" si="1"/>
        <v>18.25</v>
      </c>
      <c r="M8" s="142">
        <v>0</v>
      </c>
      <c r="N8" s="125">
        <f t="shared" si="2"/>
        <v>218.25</v>
      </c>
      <c r="O8" s="41"/>
      <c r="P8" s="41"/>
      <c r="Q8" s="41"/>
      <c r="R8" s="41"/>
      <c r="S8" s="73"/>
      <c r="T8" s="141" t="s">
        <v>129</v>
      </c>
    </row>
    <row r="9" spans="1:20" ht="31.75" customHeight="1">
      <c r="A9" s="131" t="s">
        <v>77</v>
      </c>
      <c r="B9" s="132" t="s">
        <v>41</v>
      </c>
      <c r="C9" s="131" t="s">
        <v>65</v>
      </c>
      <c r="D9" s="140" t="s">
        <v>82</v>
      </c>
      <c r="E9" s="141" t="s">
        <v>56</v>
      </c>
      <c r="F9" s="135" t="s">
        <v>52</v>
      </c>
      <c r="G9" s="135" t="s">
        <v>50</v>
      </c>
      <c r="H9" s="136" t="s">
        <v>81</v>
      </c>
      <c r="I9" s="142">
        <v>9250</v>
      </c>
      <c r="J9" s="122" t="s">
        <v>79</v>
      </c>
      <c r="K9" s="142">
        <v>9250</v>
      </c>
      <c r="L9" s="124">
        <v>0</v>
      </c>
      <c r="M9" s="142">
        <v>0</v>
      </c>
      <c r="N9" s="125">
        <f t="shared" si="2"/>
        <v>9250</v>
      </c>
      <c r="O9" s="41" t="s">
        <v>67</v>
      </c>
      <c r="P9" s="41"/>
      <c r="Q9" s="41"/>
      <c r="R9" s="41"/>
      <c r="S9" s="73"/>
      <c r="T9" s="141" t="s">
        <v>10</v>
      </c>
    </row>
    <row r="10" spans="1:20" ht="37" customHeight="1" thickBot="1">
      <c r="A10" s="118" t="s">
        <v>92</v>
      </c>
      <c r="B10" s="153" t="s">
        <v>41</v>
      </c>
      <c r="C10" s="119" t="s">
        <v>42</v>
      </c>
      <c r="D10" s="120" t="s">
        <v>98</v>
      </c>
      <c r="E10" s="121" t="s">
        <v>94</v>
      </c>
      <c r="F10" s="122" t="s">
        <v>52</v>
      </c>
      <c r="G10" s="122" t="s">
        <v>95</v>
      </c>
      <c r="H10" s="118">
        <v>3</v>
      </c>
      <c r="I10" s="123">
        <v>34</v>
      </c>
      <c r="J10" s="122">
        <v>4</v>
      </c>
      <c r="K10" s="124">
        <f t="shared" ref="K10" si="3">SUM(I10)*J10</f>
        <v>136</v>
      </c>
      <c r="L10" s="124">
        <f t="shared" ref="L10" si="4">SUM(K10)*0.09125</f>
        <v>12.41</v>
      </c>
      <c r="M10" s="123">
        <v>0</v>
      </c>
      <c r="N10" s="125">
        <f t="shared" si="2"/>
        <v>148.41</v>
      </c>
      <c r="O10" s="41"/>
      <c r="P10" s="41"/>
      <c r="Q10" s="41"/>
      <c r="R10" s="41"/>
      <c r="S10" s="74"/>
      <c r="T10" s="141" t="s">
        <v>129</v>
      </c>
    </row>
    <row r="11" spans="1:20" ht="17" thickBot="1">
      <c r="A11" s="174" t="s">
        <v>148</v>
      </c>
      <c r="B11" s="175"/>
      <c r="C11" s="175"/>
      <c r="D11" s="175"/>
      <c r="E11" s="175"/>
      <c r="F11" s="175"/>
      <c r="G11" s="175"/>
      <c r="H11" s="175"/>
      <c r="I11" s="175"/>
      <c r="J11" s="175"/>
      <c r="K11" s="175"/>
      <c r="L11" s="175"/>
      <c r="M11" s="176"/>
      <c r="N11" s="60">
        <f>SUM(N6:N10)</f>
        <v>11670.926875000001</v>
      </c>
      <c r="O11" s="145"/>
      <c r="P11" s="146"/>
      <c r="Q11" s="146"/>
      <c r="R11" s="146"/>
      <c r="S11" s="147"/>
      <c r="T11" s="76"/>
    </row>
    <row r="13" spans="1:20">
      <c r="A13" s="154" t="s">
        <v>142</v>
      </c>
      <c r="B13" s="155"/>
      <c r="C13" s="155"/>
      <c r="D13" s="155"/>
      <c r="E13" s="155"/>
      <c r="F13" s="156"/>
      <c r="G13" s="156"/>
      <c r="H13" s="156"/>
      <c r="I13" s="155"/>
      <c r="J13" s="155"/>
      <c r="K13" s="155"/>
      <c r="L13" s="155"/>
      <c r="M13" s="155"/>
      <c r="N13" s="155"/>
      <c r="O13" s="155"/>
      <c r="P13" s="155"/>
      <c r="Q13" s="155"/>
      <c r="R13" s="155"/>
      <c r="S13" s="155"/>
      <c r="T13" s="157"/>
    </row>
    <row r="14" spans="1:20" ht="48" customHeight="1">
      <c r="A14" s="82" t="s">
        <v>54</v>
      </c>
      <c r="B14" s="83" t="s">
        <v>41</v>
      </c>
      <c r="C14" s="84" t="s">
        <v>42</v>
      </c>
      <c r="D14" s="89" t="s">
        <v>57</v>
      </c>
      <c r="E14" s="86" t="s">
        <v>56</v>
      </c>
      <c r="F14" s="7" t="s">
        <v>52</v>
      </c>
      <c r="G14" s="117" t="s">
        <v>46</v>
      </c>
      <c r="H14" s="117">
        <v>15</v>
      </c>
      <c r="I14" s="87">
        <v>1200</v>
      </c>
      <c r="J14" s="117">
        <v>1</v>
      </c>
      <c r="K14" s="87">
        <f>SUM(I14)*J14</f>
        <v>1200</v>
      </c>
      <c r="L14" s="87">
        <f t="shared" ref="L14:L19" si="5">SUM(K14)*0.09125</f>
        <v>109.5</v>
      </c>
      <c r="M14" s="87">
        <v>0</v>
      </c>
      <c r="N14" s="88">
        <f t="shared" ref="N14:N19" si="6">SUM(K14:M14)</f>
        <v>1309.5</v>
      </c>
      <c r="O14" s="22"/>
      <c r="P14" s="22"/>
      <c r="Q14" s="22"/>
      <c r="R14" s="22"/>
      <c r="S14" s="90"/>
      <c r="T14" s="151" t="s">
        <v>130</v>
      </c>
    </row>
    <row r="15" spans="1:20" ht="50" customHeight="1">
      <c r="A15" s="82" t="s">
        <v>54</v>
      </c>
      <c r="B15" s="84" t="s">
        <v>63</v>
      </c>
      <c r="C15" s="84" t="s">
        <v>42</v>
      </c>
      <c r="D15" s="85" t="s">
        <v>64</v>
      </c>
      <c r="E15" s="86" t="s">
        <v>56</v>
      </c>
      <c r="F15" s="7" t="s">
        <v>52</v>
      </c>
      <c r="G15" s="117" t="s">
        <v>46</v>
      </c>
      <c r="H15" s="117">
        <v>15</v>
      </c>
      <c r="I15" s="87">
        <v>2505</v>
      </c>
      <c r="J15" s="117">
        <v>1</v>
      </c>
      <c r="K15" s="87">
        <f>SUM(I15)*J15</f>
        <v>2505</v>
      </c>
      <c r="L15" s="87">
        <f t="shared" si="5"/>
        <v>228.58124999999998</v>
      </c>
      <c r="M15" s="87">
        <v>175</v>
      </c>
      <c r="N15" s="88">
        <f t="shared" si="6"/>
        <v>2908.5812500000002</v>
      </c>
      <c r="O15" s="22"/>
      <c r="P15" s="22"/>
      <c r="Q15" s="22"/>
      <c r="R15" s="22"/>
      <c r="S15" s="73"/>
      <c r="T15" s="151" t="s">
        <v>130</v>
      </c>
    </row>
    <row r="16" spans="1:20" ht="41" customHeight="1">
      <c r="A16" s="118" t="s">
        <v>92</v>
      </c>
      <c r="B16" s="153" t="s">
        <v>41</v>
      </c>
      <c r="C16" s="119" t="s">
        <v>42</v>
      </c>
      <c r="D16" s="120" t="s">
        <v>96</v>
      </c>
      <c r="E16" s="121" t="s">
        <v>94</v>
      </c>
      <c r="F16" s="122" t="s">
        <v>52</v>
      </c>
      <c r="G16" s="122" t="s">
        <v>97</v>
      </c>
      <c r="H16" s="118" t="s">
        <v>69</v>
      </c>
      <c r="I16" s="123">
        <v>7150</v>
      </c>
      <c r="J16" s="122">
        <v>1</v>
      </c>
      <c r="K16" s="124">
        <f t="shared" ref="K16" si="7">SUM(I16)*J16</f>
        <v>7150</v>
      </c>
      <c r="L16" s="124">
        <f t="shared" si="5"/>
        <v>652.4375</v>
      </c>
      <c r="M16" s="123">
        <v>0</v>
      </c>
      <c r="N16" s="125">
        <f t="shared" si="6"/>
        <v>7802.4375</v>
      </c>
      <c r="O16" s="41"/>
      <c r="P16" s="41"/>
      <c r="Q16" s="41"/>
      <c r="R16" s="41"/>
      <c r="S16" s="74"/>
      <c r="T16" s="151" t="s">
        <v>130</v>
      </c>
    </row>
    <row r="17" spans="1:20" ht="33" customHeight="1">
      <c r="A17" s="118" t="s">
        <v>92</v>
      </c>
      <c r="B17" s="119" t="s">
        <v>63</v>
      </c>
      <c r="C17" s="119" t="s">
        <v>42</v>
      </c>
      <c r="D17" s="121" t="s">
        <v>106</v>
      </c>
      <c r="E17" s="121" t="s">
        <v>94</v>
      </c>
      <c r="F17" s="122"/>
      <c r="G17" s="122" t="s">
        <v>95</v>
      </c>
      <c r="H17" s="122" t="s">
        <v>100</v>
      </c>
      <c r="I17" s="123">
        <v>3988</v>
      </c>
      <c r="J17" s="118">
        <v>1</v>
      </c>
      <c r="K17" s="124">
        <f>SUM(I17)*J17</f>
        <v>3988</v>
      </c>
      <c r="L17" s="124">
        <f t="shared" si="5"/>
        <v>363.90499999999997</v>
      </c>
      <c r="M17" s="123">
        <v>0</v>
      </c>
      <c r="N17" s="125">
        <f t="shared" si="6"/>
        <v>4351.9049999999997</v>
      </c>
      <c r="O17" s="22"/>
      <c r="P17" s="22"/>
      <c r="Q17" s="22"/>
      <c r="R17" s="22"/>
      <c r="S17" s="74"/>
      <c r="T17" s="151" t="s">
        <v>130</v>
      </c>
    </row>
    <row r="18" spans="1:20" ht="42" customHeight="1">
      <c r="A18" s="118" t="s">
        <v>92</v>
      </c>
      <c r="B18" s="119" t="s">
        <v>63</v>
      </c>
      <c r="C18" s="119" t="s">
        <v>42</v>
      </c>
      <c r="D18" s="120" t="s">
        <v>107</v>
      </c>
      <c r="E18" s="121" t="s">
        <v>94</v>
      </c>
      <c r="F18" s="122" t="s">
        <v>52</v>
      </c>
      <c r="G18" s="122" t="s">
        <v>95</v>
      </c>
      <c r="H18" s="118" t="s">
        <v>69</v>
      </c>
      <c r="I18" s="123">
        <v>4500</v>
      </c>
      <c r="J18" s="122">
        <v>2</v>
      </c>
      <c r="K18" s="124">
        <f>SUM(I18)*J18</f>
        <v>9000</v>
      </c>
      <c r="L18" s="124">
        <f t="shared" si="5"/>
        <v>821.25</v>
      </c>
      <c r="M18" s="123">
        <v>0</v>
      </c>
      <c r="N18" s="125">
        <f t="shared" si="6"/>
        <v>9821.25</v>
      </c>
      <c r="O18" s="41"/>
      <c r="P18" s="41"/>
      <c r="Q18" s="41"/>
      <c r="R18" s="41"/>
      <c r="S18" s="73"/>
      <c r="T18" s="151" t="s">
        <v>130</v>
      </c>
    </row>
    <row r="19" spans="1:20" ht="45" customHeight="1" thickBot="1">
      <c r="A19" s="118" t="s">
        <v>92</v>
      </c>
      <c r="B19" s="119" t="s">
        <v>63</v>
      </c>
      <c r="C19" s="119" t="s">
        <v>42</v>
      </c>
      <c r="D19" s="120" t="s">
        <v>108</v>
      </c>
      <c r="E19" s="121" t="s">
        <v>94</v>
      </c>
      <c r="F19" s="122" t="s">
        <v>52</v>
      </c>
      <c r="G19" s="122" t="s">
        <v>95</v>
      </c>
      <c r="H19" s="118" t="s">
        <v>69</v>
      </c>
      <c r="I19" s="123">
        <v>2022</v>
      </c>
      <c r="J19" s="122">
        <v>1</v>
      </c>
      <c r="K19" s="124">
        <f>SUM(I19)*J19</f>
        <v>2022</v>
      </c>
      <c r="L19" s="124">
        <f t="shared" si="5"/>
        <v>184.50749999999999</v>
      </c>
      <c r="M19" s="123">
        <v>0</v>
      </c>
      <c r="N19" s="125">
        <f t="shared" si="6"/>
        <v>2206.5075000000002</v>
      </c>
      <c r="O19" s="41"/>
      <c r="P19" s="41"/>
      <c r="Q19" s="41"/>
      <c r="R19" s="41"/>
      <c r="S19" s="74"/>
      <c r="T19" s="151" t="s">
        <v>130</v>
      </c>
    </row>
    <row r="20" spans="1:20" ht="17" thickBot="1">
      <c r="A20" s="174" t="s">
        <v>147</v>
      </c>
      <c r="B20" s="175"/>
      <c r="C20" s="175"/>
      <c r="D20" s="175"/>
      <c r="E20" s="175"/>
      <c r="F20" s="175"/>
      <c r="G20" s="175"/>
      <c r="H20" s="175"/>
      <c r="I20" s="175"/>
      <c r="J20" s="175"/>
      <c r="K20" s="175"/>
      <c r="L20" s="175"/>
      <c r="M20" s="176"/>
      <c r="N20" s="60">
        <f>SUM(N14:N19)</f>
        <v>28400.181249999998</v>
      </c>
      <c r="O20" s="158"/>
      <c r="P20" s="158"/>
      <c r="Q20" s="158"/>
      <c r="R20" s="158"/>
      <c r="S20" s="160"/>
      <c r="T20" s="159"/>
    </row>
    <row r="22" spans="1:20">
      <c r="A22" s="154" t="s">
        <v>141</v>
      </c>
      <c r="B22" s="155"/>
      <c r="C22" s="155"/>
      <c r="D22" s="155"/>
      <c r="E22" s="155"/>
      <c r="F22" s="156"/>
      <c r="G22" s="156"/>
      <c r="H22" s="156"/>
      <c r="I22" s="155"/>
      <c r="J22" s="155"/>
      <c r="K22" s="155"/>
      <c r="L22" s="155"/>
      <c r="M22" s="155"/>
      <c r="N22" s="155"/>
      <c r="O22" s="155"/>
      <c r="P22" s="155"/>
      <c r="Q22" s="155"/>
      <c r="R22" s="155"/>
      <c r="S22" s="155"/>
      <c r="T22" s="157"/>
    </row>
    <row r="23" spans="1:20" ht="46" customHeight="1">
      <c r="A23" s="117" t="s">
        <v>40</v>
      </c>
      <c r="B23" s="56" t="s">
        <v>48</v>
      </c>
      <c r="C23" s="56" t="s">
        <v>42</v>
      </c>
      <c r="D23" s="58" t="s">
        <v>49</v>
      </c>
      <c r="E23" s="58" t="s">
        <v>44</v>
      </c>
      <c r="F23" s="53" t="s">
        <v>45</v>
      </c>
      <c r="G23" s="53" t="s">
        <v>50</v>
      </c>
      <c r="H23" s="53" t="s">
        <v>47</v>
      </c>
      <c r="I23" s="43">
        <v>23004</v>
      </c>
      <c r="J23" s="117">
        <v>1</v>
      </c>
      <c r="K23" s="87">
        <f t="shared" ref="K23:K24" si="8">SUM(I23)*J23</f>
        <v>23004</v>
      </c>
      <c r="L23" s="87">
        <f t="shared" ref="L23:L24" si="9">SUM(K23)*0.09125</f>
        <v>2099.1149999999998</v>
      </c>
      <c r="M23" s="43">
        <v>1500</v>
      </c>
      <c r="N23" s="88">
        <f t="shared" ref="N23:N24" si="10">SUM(K23:M23)</f>
        <v>26603.114999999998</v>
      </c>
      <c r="O23" s="22"/>
      <c r="P23" s="22"/>
      <c r="Q23" s="22"/>
      <c r="R23" s="22"/>
      <c r="S23" s="74"/>
      <c r="T23" s="58" t="s">
        <v>140</v>
      </c>
    </row>
    <row r="24" spans="1:20" ht="35" customHeight="1">
      <c r="A24" s="117" t="s">
        <v>40</v>
      </c>
      <c r="B24" s="56" t="s">
        <v>48</v>
      </c>
      <c r="C24" s="56" t="s">
        <v>42</v>
      </c>
      <c r="D24" s="58" t="s">
        <v>51</v>
      </c>
      <c r="E24" s="58" t="s">
        <v>44</v>
      </c>
      <c r="F24" s="53" t="s">
        <v>52</v>
      </c>
      <c r="G24" s="53" t="s">
        <v>50</v>
      </c>
      <c r="H24" s="53" t="s">
        <v>53</v>
      </c>
      <c r="I24" s="43">
        <v>15812</v>
      </c>
      <c r="J24" s="117">
        <v>1</v>
      </c>
      <c r="K24" s="87">
        <f t="shared" si="8"/>
        <v>15812</v>
      </c>
      <c r="L24" s="87">
        <f t="shared" si="9"/>
        <v>1442.845</v>
      </c>
      <c r="M24" s="43">
        <v>2682</v>
      </c>
      <c r="N24" s="88">
        <f t="shared" si="10"/>
        <v>19936.845000000001</v>
      </c>
      <c r="O24" s="22"/>
      <c r="P24" s="22"/>
      <c r="Q24" s="22"/>
      <c r="R24" s="22"/>
      <c r="S24" s="74"/>
      <c r="T24" s="58" t="s">
        <v>140</v>
      </c>
    </row>
    <row r="25" spans="1:20" ht="37" customHeight="1">
      <c r="A25" s="82" t="s">
        <v>54</v>
      </c>
      <c r="B25" s="119" t="s">
        <v>63</v>
      </c>
      <c r="C25" s="96" t="s">
        <v>42</v>
      </c>
      <c r="D25" s="103" t="s">
        <v>72</v>
      </c>
      <c r="E25" s="104" t="s">
        <v>71</v>
      </c>
      <c r="F25" s="97" t="s">
        <v>52</v>
      </c>
      <c r="G25" s="97" t="s">
        <v>50</v>
      </c>
      <c r="H25" s="98" t="s">
        <v>69</v>
      </c>
      <c r="I25" s="99">
        <v>2649</v>
      </c>
      <c r="J25" s="100">
        <v>10</v>
      </c>
      <c r="K25" s="87">
        <f>SUM(I25)*J25</f>
        <v>26490</v>
      </c>
      <c r="L25" s="87">
        <f>SUM(K25)*0.09125</f>
        <v>2417.2125000000001</v>
      </c>
      <c r="M25" s="101">
        <v>0</v>
      </c>
      <c r="N25" s="88">
        <f t="shared" ref="N25:N31" si="11">SUM(K25:M25)</f>
        <v>28907.212500000001</v>
      </c>
      <c r="O25" s="105"/>
      <c r="P25" s="22" t="s">
        <v>67</v>
      </c>
      <c r="Q25" s="22" t="s">
        <v>67</v>
      </c>
      <c r="R25" s="22"/>
      <c r="S25" s="74"/>
      <c r="T25" s="42" t="s">
        <v>122</v>
      </c>
    </row>
    <row r="26" spans="1:20" ht="51" customHeight="1">
      <c r="A26" s="118" t="s">
        <v>92</v>
      </c>
      <c r="B26" s="119" t="s">
        <v>63</v>
      </c>
      <c r="C26" s="119" t="s">
        <v>42</v>
      </c>
      <c r="D26" s="121" t="s">
        <v>104</v>
      </c>
      <c r="E26" s="121" t="s">
        <v>94</v>
      </c>
      <c r="F26" s="122" t="s">
        <v>52</v>
      </c>
      <c r="G26" s="122" t="s">
        <v>95</v>
      </c>
      <c r="H26" s="122" t="s">
        <v>105</v>
      </c>
      <c r="I26" s="123">
        <v>283</v>
      </c>
      <c r="J26" s="118">
        <v>10</v>
      </c>
      <c r="K26" s="124">
        <f>SUM(I26)*J26</f>
        <v>2830</v>
      </c>
      <c r="L26" s="124">
        <f>SUM(K26)*0.09125</f>
        <v>258.23750000000001</v>
      </c>
      <c r="M26" s="123">
        <v>0</v>
      </c>
      <c r="N26" s="88">
        <f t="shared" si="11"/>
        <v>3088.2375000000002</v>
      </c>
      <c r="O26" s="22"/>
      <c r="P26" s="22"/>
      <c r="Q26" s="22"/>
      <c r="R26" s="22"/>
      <c r="S26" s="74"/>
      <c r="T26" s="120" t="s">
        <v>122</v>
      </c>
    </row>
    <row r="27" spans="1:20" ht="49" customHeight="1">
      <c r="A27" s="118" t="s">
        <v>92</v>
      </c>
      <c r="B27" s="119" t="s">
        <v>63</v>
      </c>
      <c r="C27" s="119" t="s">
        <v>42</v>
      </c>
      <c r="D27" s="120" t="s">
        <v>109</v>
      </c>
      <c r="E27" s="121" t="s">
        <v>94</v>
      </c>
      <c r="F27" s="122" t="s">
        <v>52</v>
      </c>
      <c r="G27" s="122" t="s">
        <v>95</v>
      </c>
      <c r="H27" s="118" t="s">
        <v>69</v>
      </c>
      <c r="I27" s="123">
        <v>2461</v>
      </c>
      <c r="J27" s="122">
        <v>1</v>
      </c>
      <c r="K27" s="124">
        <f t="shared" ref="K27:K30" si="12">SUM(I27)*J27</f>
        <v>2461</v>
      </c>
      <c r="L27" s="124">
        <f>SUM(K27)*0.09125</f>
        <v>224.56625</v>
      </c>
      <c r="M27" s="123">
        <v>0</v>
      </c>
      <c r="N27" s="125">
        <f t="shared" si="11"/>
        <v>2685.5662499999999</v>
      </c>
      <c r="O27" s="41"/>
      <c r="P27" s="41"/>
      <c r="Q27" s="41"/>
      <c r="R27" s="41"/>
      <c r="S27" s="74"/>
      <c r="T27" s="120" t="s">
        <v>122</v>
      </c>
    </row>
    <row r="28" spans="1:20" ht="52" customHeight="1">
      <c r="A28" s="118" t="s">
        <v>92</v>
      </c>
      <c r="B28" s="119" t="s">
        <v>63</v>
      </c>
      <c r="C28" s="119" t="s">
        <v>42</v>
      </c>
      <c r="D28" s="120" t="s">
        <v>117</v>
      </c>
      <c r="E28" s="121" t="s">
        <v>94</v>
      </c>
      <c r="F28" s="122"/>
      <c r="G28" s="122" t="s">
        <v>95</v>
      </c>
      <c r="H28" s="118" t="s">
        <v>105</v>
      </c>
      <c r="I28" s="123">
        <v>1329</v>
      </c>
      <c r="J28" s="122">
        <v>12</v>
      </c>
      <c r="K28" s="124">
        <f t="shared" si="12"/>
        <v>15948</v>
      </c>
      <c r="L28" s="123">
        <v>1314.72</v>
      </c>
      <c r="M28" s="123">
        <v>0</v>
      </c>
      <c r="N28" s="125">
        <f t="shared" si="11"/>
        <v>17262.72</v>
      </c>
      <c r="O28" s="41"/>
      <c r="P28" s="41"/>
      <c r="Q28" s="41"/>
      <c r="R28" s="41"/>
      <c r="S28" s="74"/>
      <c r="T28" s="120" t="s">
        <v>124</v>
      </c>
    </row>
    <row r="29" spans="1:20" ht="48" customHeight="1">
      <c r="A29" s="118" t="s">
        <v>92</v>
      </c>
      <c r="B29" s="119" t="s">
        <v>48</v>
      </c>
      <c r="C29" s="119" t="s">
        <v>42</v>
      </c>
      <c r="D29" s="120" t="s">
        <v>113</v>
      </c>
      <c r="E29" s="121" t="s">
        <v>94</v>
      </c>
      <c r="F29" s="122" t="s">
        <v>52</v>
      </c>
      <c r="G29" s="122" t="s">
        <v>95</v>
      </c>
      <c r="H29" s="118" t="s">
        <v>100</v>
      </c>
      <c r="I29" s="123">
        <v>59000</v>
      </c>
      <c r="J29" s="122">
        <v>1</v>
      </c>
      <c r="K29" s="124">
        <f t="shared" si="12"/>
        <v>59000</v>
      </c>
      <c r="L29" s="123">
        <v>5386.7</v>
      </c>
      <c r="M29" s="123">
        <v>0</v>
      </c>
      <c r="N29" s="125">
        <f t="shared" si="11"/>
        <v>64386.7</v>
      </c>
      <c r="O29" s="41"/>
      <c r="P29" s="41"/>
      <c r="Q29" s="41"/>
      <c r="R29" s="41"/>
      <c r="S29" s="74"/>
      <c r="T29" s="120" t="s">
        <v>125</v>
      </c>
    </row>
    <row r="30" spans="1:20" ht="50" customHeight="1">
      <c r="A30" s="118" t="s">
        <v>92</v>
      </c>
      <c r="B30" s="119" t="s">
        <v>48</v>
      </c>
      <c r="C30" s="119" t="s">
        <v>42</v>
      </c>
      <c r="D30" s="120" t="s">
        <v>114</v>
      </c>
      <c r="E30" s="121" t="s">
        <v>94</v>
      </c>
      <c r="F30" s="122" t="s">
        <v>52</v>
      </c>
      <c r="G30" s="122" t="s">
        <v>95</v>
      </c>
      <c r="H30" s="118" t="s">
        <v>100</v>
      </c>
      <c r="I30" s="123">
        <v>13000</v>
      </c>
      <c r="J30" s="122">
        <v>1</v>
      </c>
      <c r="K30" s="124">
        <f t="shared" si="12"/>
        <v>13000</v>
      </c>
      <c r="L30" s="123">
        <v>1186.9000000000001</v>
      </c>
      <c r="M30" s="123">
        <v>0</v>
      </c>
      <c r="N30" s="125">
        <f t="shared" si="11"/>
        <v>14186.9</v>
      </c>
      <c r="O30" s="41"/>
      <c r="P30" s="41"/>
      <c r="Q30" s="41"/>
      <c r="R30" s="41"/>
      <c r="S30" s="74"/>
      <c r="T30" s="120" t="s">
        <v>122</v>
      </c>
    </row>
    <row r="31" spans="1:20" ht="47" customHeight="1">
      <c r="A31" s="118" t="s">
        <v>92</v>
      </c>
      <c r="B31" s="56" t="s">
        <v>48</v>
      </c>
      <c r="C31" s="56" t="s">
        <v>42</v>
      </c>
      <c r="D31" s="42" t="s">
        <v>115</v>
      </c>
      <c r="E31" s="58" t="s">
        <v>94</v>
      </c>
      <c r="F31" s="53"/>
      <c r="G31" s="53" t="s">
        <v>95</v>
      </c>
      <c r="H31" s="117" t="s">
        <v>100</v>
      </c>
      <c r="I31" s="43">
        <v>10800</v>
      </c>
      <c r="J31" s="53">
        <v>1</v>
      </c>
      <c r="K31" s="87">
        <f>SUM(I31)*J31</f>
        <v>10800</v>
      </c>
      <c r="L31" s="43">
        <v>1187.9000000000001</v>
      </c>
      <c r="M31" s="43">
        <v>0</v>
      </c>
      <c r="N31" s="88">
        <f t="shared" si="11"/>
        <v>11987.9</v>
      </c>
      <c r="O31" s="41"/>
      <c r="P31" s="41"/>
      <c r="Q31" s="41"/>
      <c r="R31" s="41"/>
      <c r="S31" s="73"/>
      <c r="T31" s="120" t="s">
        <v>122</v>
      </c>
    </row>
    <row r="32" spans="1:20" ht="48" customHeight="1" thickBot="1">
      <c r="A32" s="118" t="s">
        <v>92</v>
      </c>
      <c r="B32" s="56" t="s">
        <v>48</v>
      </c>
      <c r="C32" s="56" t="s">
        <v>42</v>
      </c>
      <c r="D32" s="42" t="s">
        <v>116</v>
      </c>
      <c r="E32" s="58" t="s">
        <v>94</v>
      </c>
      <c r="F32" s="53" t="s">
        <v>52</v>
      </c>
      <c r="G32" s="53"/>
      <c r="H32" s="117" t="s">
        <v>100</v>
      </c>
      <c r="I32" s="43">
        <v>21131</v>
      </c>
      <c r="J32" s="53">
        <v>1</v>
      </c>
      <c r="K32" s="87">
        <f t="shared" ref="K32" si="13">SUM(I32)*J32</f>
        <v>21131</v>
      </c>
      <c r="L32" s="43">
        <v>1188.9000000000001</v>
      </c>
      <c r="M32" s="43">
        <v>0</v>
      </c>
      <c r="N32" s="88">
        <f t="shared" ref="N32" si="14">SUM(K32:M32)</f>
        <v>22319.9</v>
      </c>
      <c r="O32" s="41"/>
      <c r="P32" s="41"/>
      <c r="Q32" s="41"/>
      <c r="R32" s="41"/>
      <c r="S32" s="73"/>
      <c r="T32" s="42" t="s">
        <v>145</v>
      </c>
    </row>
    <row r="33" spans="1:14" ht="17" thickBot="1">
      <c r="A33" s="174" t="s">
        <v>146</v>
      </c>
      <c r="B33" s="175"/>
      <c r="C33" s="175"/>
      <c r="D33" s="175"/>
      <c r="E33" s="175"/>
      <c r="F33" s="175"/>
      <c r="G33" s="175"/>
      <c r="H33" s="175"/>
      <c r="I33" s="175"/>
      <c r="J33" s="175"/>
      <c r="K33" s="175"/>
      <c r="L33" s="175"/>
      <c r="M33" s="176"/>
      <c r="N33" s="60">
        <f>SUM(N23:N32)</f>
        <v>211365.09624999997</v>
      </c>
    </row>
  </sheetData>
  <mergeCells count="9">
    <mergeCell ref="T4:T5"/>
    <mergeCell ref="A11:M11"/>
    <mergeCell ref="A33:M33"/>
    <mergeCell ref="A20:M20"/>
    <mergeCell ref="B1:N1"/>
    <mergeCell ref="B2:R2"/>
    <mergeCell ref="B3:R3"/>
    <mergeCell ref="A4:N4"/>
    <mergeCell ref="O4:S4"/>
  </mergeCells>
  <dataValidations count="1">
    <dataValidation allowBlank="1" showInputMessage="1" showErrorMessage="1" promptTitle="Enter Justification" sqref="T23:T24" xr:uid="{D16DFE72-C728-9744-9AA6-7E55DD37038D}"/>
  </dataValidations>
  <pageMargins left="0.7" right="0.7" top="0.75" bottom="0.75" header="0.3" footer="0.3"/>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9"/>
  <sheetViews>
    <sheetView topLeftCell="A3" workbookViewId="0">
      <selection activeCell="L5" sqref="L5"/>
    </sheetView>
  </sheetViews>
  <sheetFormatPr baseColWidth="10" defaultRowHeight="14"/>
  <cols>
    <col min="1" max="1" width="8.83203125" style="1" customWidth="1"/>
    <col min="2" max="2" width="9.6640625" style="1" customWidth="1"/>
    <col min="3" max="3" width="9.6640625" style="2" customWidth="1"/>
    <col min="4" max="4" width="31" style="1" customWidth="1"/>
    <col min="5" max="5" width="31" style="2" customWidth="1"/>
    <col min="6" max="6" width="8.33203125" style="1" customWidth="1"/>
    <col min="7" max="7" width="9.6640625" style="1" customWidth="1"/>
    <col min="8" max="8" width="8.33203125" style="1" customWidth="1"/>
    <col min="9" max="9" width="9" style="1" customWidth="1"/>
    <col min="10" max="10" width="6" style="1" customWidth="1"/>
    <col min="11" max="11" width="8.33203125" style="1" customWidth="1"/>
    <col min="12" max="13" width="8.33203125" style="2" customWidth="1"/>
    <col min="14" max="14" width="10.83203125" style="1" customWidth="1"/>
    <col min="15" max="18" width="8.83203125" style="5" customWidth="1"/>
    <col min="19" max="19" width="12.33203125" style="1" bestFit="1" customWidth="1"/>
    <col min="20" max="20" width="16.1640625" style="1" customWidth="1"/>
    <col min="21" max="256" width="8.83203125" style="1" customWidth="1"/>
    <col min="257" max="16384" width="10.83203125" style="1"/>
  </cols>
  <sheetData>
    <row r="1" spans="1:20">
      <c r="B1" s="177" t="s">
        <v>0</v>
      </c>
      <c r="C1" s="177"/>
      <c r="D1" s="177"/>
      <c r="E1" s="177"/>
      <c r="F1" s="177"/>
      <c r="G1" s="177"/>
      <c r="H1" s="177"/>
      <c r="I1" s="177"/>
      <c r="J1" s="177"/>
      <c r="K1" s="177"/>
      <c r="L1" s="177"/>
      <c r="M1" s="177"/>
      <c r="N1" s="177"/>
    </row>
    <row r="2" spans="1:20" ht="36" customHeight="1">
      <c r="B2" s="178" t="s">
        <v>23</v>
      </c>
      <c r="C2" s="179"/>
      <c r="D2" s="180"/>
      <c r="E2" s="180"/>
      <c r="F2" s="180"/>
      <c r="G2" s="180"/>
      <c r="H2" s="180"/>
      <c r="I2" s="180"/>
      <c r="J2" s="180"/>
      <c r="K2" s="180"/>
      <c r="L2" s="180"/>
      <c r="M2" s="180"/>
      <c r="N2" s="180"/>
      <c r="O2" s="180"/>
      <c r="P2" s="180"/>
      <c r="Q2" s="180"/>
      <c r="R2" s="181"/>
    </row>
    <row r="3" spans="1:20" ht="27" customHeight="1" thickBot="1">
      <c r="B3" s="164" t="s">
        <v>15</v>
      </c>
      <c r="C3" s="165"/>
      <c r="D3" s="166"/>
      <c r="E3" s="166"/>
      <c r="F3" s="166"/>
      <c r="G3" s="166"/>
      <c r="H3" s="166"/>
      <c r="I3" s="166"/>
      <c r="J3" s="166"/>
      <c r="K3" s="166"/>
      <c r="L3" s="166"/>
      <c r="M3" s="166"/>
      <c r="N3" s="166"/>
      <c r="O3" s="166"/>
      <c r="P3" s="166"/>
      <c r="Q3" s="166"/>
      <c r="R3" s="166"/>
    </row>
    <row r="4" spans="1:20" ht="21" customHeight="1" thickBot="1">
      <c r="B4" s="17"/>
      <c r="C4" s="79"/>
      <c r="D4" s="18"/>
      <c r="E4" s="18"/>
      <c r="F4" s="18"/>
      <c r="G4" s="18"/>
      <c r="H4" s="18"/>
      <c r="I4" s="18"/>
      <c r="J4" s="18"/>
      <c r="K4" s="18"/>
      <c r="L4" s="18"/>
      <c r="M4" s="18"/>
      <c r="N4" s="18"/>
      <c r="O4" s="182" t="s">
        <v>13</v>
      </c>
      <c r="P4" s="183"/>
      <c r="Q4" s="183"/>
      <c r="R4" s="183"/>
      <c r="S4" s="183"/>
      <c r="T4" s="30"/>
    </row>
    <row r="5" spans="1:20" s="3" customFormat="1" ht="69" thickBot="1">
      <c r="A5" s="65" t="s">
        <v>9</v>
      </c>
      <c r="B5" s="26" t="s">
        <v>19</v>
      </c>
      <c r="C5" s="66" t="s">
        <v>34</v>
      </c>
      <c r="D5" s="65" t="s">
        <v>16</v>
      </c>
      <c r="E5" s="65" t="s">
        <v>32</v>
      </c>
      <c r="F5" s="65" t="s">
        <v>6</v>
      </c>
      <c r="G5" s="65" t="s">
        <v>5</v>
      </c>
      <c r="H5" s="65" t="s">
        <v>7</v>
      </c>
      <c r="I5" s="65" t="s">
        <v>1</v>
      </c>
      <c r="J5" s="65" t="s">
        <v>2</v>
      </c>
      <c r="K5" s="65" t="s">
        <v>17</v>
      </c>
      <c r="L5" s="65" t="s">
        <v>35</v>
      </c>
      <c r="M5" s="65" t="s">
        <v>18</v>
      </c>
      <c r="N5" s="65" t="s">
        <v>3</v>
      </c>
      <c r="O5" s="24" t="s">
        <v>10</v>
      </c>
      <c r="P5" s="24" t="s">
        <v>11</v>
      </c>
      <c r="Q5" s="24" t="s">
        <v>20</v>
      </c>
      <c r="R5" s="24" t="s">
        <v>12</v>
      </c>
      <c r="S5" s="25" t="s">
        <v>21</v>
      </c>
      <c r="T5" s="31" t="s">
        <v>22</v>
      </c>
    </row>
    <row r="6" spans="1:20" s="3" customFormat="1" ht="44.25" customHeight="1">
      <c r="A6" s="12"/>
      <c r="B6" s="13"/>
      <c r="C6" s="80"/>
      <c r="D6" s="37"/>
      <c r="E6" s="78"/>
      <c r="F6" s="10"/>
      <c r="G6" s="10"/>
      <c r="H6" s="10"/>
      <c r="I6" s="15"/>
      <c r="J6" s="14"/>
      <c r="K6" s="15">
        <f>I6*J6</f>
        <v>0</v>
      </c>
      <c r="L6" s="28"/>
      <c r="M6" s="28"/>
      <c r="N6" s="38">
        <f>K6+L6+M6</f>
        <v>0</v>
      </c>
      <c r="O6" s="32"/>
      <c r="P6" s="19"/>
      <c r="Q6" s="19"/>
      <c r="R6" s="19"/>
      <c r="S6" s="19"/>
      <c r="T6" s="33"/>
    </row>
    <row r="7" spans="1:20" s="3" customFormat="1" ht="52.5" customHeight="1">
      <c r="A7" s="7"/>
      <c r="B7" s="16"/>
      <c r="C7" s="80"/>
      <c r="D7" s="9"/>
      <c r="E7" s="78"/>
      <c r="F7" s="10"/>
      <c r="G7" s="10"/>
      <c r="H7" s="10"/>
      <c r="I7" s="15"/>
      <c r="J7" s="14"/>
      <c r="K7" s="15">
        <f>I7*J7</f>
        <v>0</v>
      </c>
      <c r="L7" s="28"/>
      <c r="M7" s="28"/>
      <c r="N7" s="6">
        <f>K7+L7+M7</f>
        <v>0</v>
      </c>
      <c r="O7" s="32"/>
      <c r="P7" s="19"/>
      <c r="Q7" s="19"/>
      <c r="R7" s="19"/>
      <c r="S7" s="20"/>
      <c r="T7" s="33"/>
    </row>
    <row r="8" spans="1:20" s="3" customFormat="1" ht="46.5" customHeight="1">
      <c r="A8" s="7"/>
      <c r="B8" s="16"/>
      <c r="C8" s="80"/>
      <c r="D8" s="9"/>
      <c r="E8" s="78"/>
      <c r="F8" s="10"/>
      <c r="G8" s="10"/>
      <c r="H8" s="10"/>
      <c r="I8" s="15"/>
      <c r="J8" s="14"/>
      <c r="K8" s="15">
        <f>I8*J8</f>
        <v>0</v>
      </c>
      <c r="L8" s="28"/>
      <c r="M8" s="28"/>
      <c r="N8" s="6">
        <f>K8+L8+M8</f>
        <v>0</v>
      </c>
      <c r="O8" s="32"/>
      <c r="P8" s="19"/>
      <c r="Q8" s="19"/>
      <c r="R8" s="19"/>
      <c r="S8" s="20"/>
      <c r="T8" s="33"/>
    </row>
    <row r="9" spans="1:20" ht="48.75" customHeight="1" thickBot="1">
      <c r="A9" s="21" t="s">
        <v>14</v>
      </c>
      <c r="B9" s="8"/>
      <c r="C9" s="11"/>
      <c r="D9" s="11"/>
      <c r="E9" s="78"/>
      <c r="F9" s="11"/>
      <c r="G9" s="11"/>
      <c r="H9" s="11"/>
      <c r="I9" s="11"/>
      <c r="J9" s="11"/>
      <c r="K9" s="11"/>
      <c r="L9" s="11"/>
      <c r="M9" s="11"/>
      <c r="N9" s="29">
        <f t="shared" ref="N9:S9" si="0" xml:space="preserve"> SUM(N6:N8)</f>
        <v>0</v>
      </c>
      <c r="O9" s="34">
        <f t="shared" si="0"/>
        <v>0</v>
      </c>
      <c r="P9" s="35">
        <f t="shared" si="0"/>
        <v>0</v>
      </c>
      <c r="Q9" s="35">
        <f t="shared" si="0"/>
        <v>0</v>
      </c>
      <c r="R9" s="35">
        <f t="shared" si="0"/>
        <v>0</v>
      </c>
      <c r="S9" s="35">
        <f t="shared" si="0"/>
        <v>0</v>
      </c>
      <c r="T9" s="36"/>
    </row>
  </sheetData>
  <mergeCells count="4">
    <mergeCell ref="B1:N1"/>
    <mergeCell ref="B2:R2"/>
    <mergeCell ref="B3:R3"/>
    <mergeCell ref="O4:S4"/>
  </mergeCells>
  <dataValidations xWindow="503" yWindow="428" count="1">
    <dataValidation allowBlank="1" showInputMessage="1" showErrorMessage="1" promptTitle="Enter Justification" sqref="E6" xr:uid="{00000000-0002-0000-0100-000000000000}"/>
  </dataValidations>
  <pageMargins left="0.95" right="0.45" top="1" bottom="1" header="0.3" footer="0.3"/>
  <pageSetup scale="66" orientation="landscape" horizontalDpi="4294967292" verticalDpi="4294967292"/>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13"/>
  <sheetViews>
    <sheetView topLeftCell="A2" workbookViewId="0">
      <selection activeCell="A5" sqref="A5:N5"/>
    </sheetView>
  </sheetViews>
  <sheetFormatPr baseColWidth="10" defaultColWidth="11" defaultRowHeight="16"/>
  <cols>
    <col min="1" max="1" width="9.1640625" style="4" customWidth="1"/>
    <col min="2" max="3" width="12.1640625" customWidth="1"/>
    <col min="4" max="5" width="25.83203125" customWidth="1"/>
    <col min="6" max="6" width="7.1640625" customWidth="1"/>
    <col min="7" max="7" width="9.6640625" customWidth="1"/>
    <col min="8" max="8" width="8.5" customWidth="1"/>
    <col min="9" max="9" width="12" customWidth="1"/>
    <col min="10" max="10" width="5.33203125" customWidth="1"/>
    <col min="11" max="11" width="12.1640625" customWidth="1"/>
    <col min="12" max="12" width="11.1640625" customWidth="1"/>
    <col min="13" max="13" width="9" customWidth="1"/>
    <col min="14" max="14" width="14.83203125" customWidth="1"/>
    <col min="15" max="15" width="9" customWidth="1"/>
    <col min="16" max="16" width="9.1640625" customWidth="1"/>
    <col min="17" max="17" width="24.1640625" customWidth="1"/>
  </cols>
  <sheetData>
    <row r="1" spans="1:20">
      <c r="B1" s="188" t="s">
        <v>0</v>
      </c>
      <c r="C1" s="188"/>
      <c r="D1" s="188"/>
      <c r="E1" s="188"/>
      <c r="F1" s="188"/>
      <c r="G1" s="188"/>
      <c r="H1" s="188"/>
      <c r="I1" s="188"/>
      <c r="J1" s="188"/>
      <c r="K1" s="188"/>
      <c r="L1" s="188"/>
    </row>
    <row r="2" spans="1:20">
      <c r="B2" s="187" t="s">
        <v>36</v>
      </c>
      <c r="C2" s="187"/>
      <c r="D2" s="187"/>
      <c r="E2" s="187"/>
      <c r="F2" s="187"/>
      <c r="G2" s="187"/>
      <c r="H2" s="187"/>
      <c r="I2" s="187"/>
      <c r="J2" s="187"/>
      <c r="K2" s="187"/>
      <c r="L2" s="187"/>
    </row>
    <row r="3" spans="1:20" ht="43.75" customHeight="1">
      <c r="B3" s="189" t="s">
        <v>24</v>
      </c>
      <c r="C3" s="190"/>
      <c r="D3" s="191"/>
      <c r="E3" s="191"/>
      <c r="F3" s="191"/>
      <c r="G3" s="191"/>
      <c r="H3" s="191"/>
      <c r="I3" s="191"/>
      <c r="J3" s="191"/>
      <c r="K3" s="191"/>
      <c r="L3" s="191"/>
      <c r="M3" s="191"/>
      <c r="N3" s="191"/>
      <c r="O3" s="191"/>
      <c r="P3" s="191"/>
    </row>
    <row r="4" spans="1:20" ht="55.75" customHeight="1">
      <c r="B4" s="192" t="s">
        <v>8</v>
      </c>
      <c r="C4" s="193"/>
      <c r="D4" s="194"/>
      <c r="E4" s="194"/>
      <c r="F4" s="194"/>
      <c r="G4" s="194"/>
      <c r="H4" s="194"/>
      <c r="I4" s="194"/>
      <c r="J4" s="194"/>
      <c r="K4" s="194"/>
      <c r="L4" s="194"/>
      <c r="M4" s="194"/>
      <c r="N4" s="194"/>
      <c r="O4" s="194"/>
      <c r="P4" s="194"/>
    </row>
    <row r="5" spans="1:20" s="40" customFormat="1" ht="31.75" customHeight="1">
      <c r="A5" s="171"/>
      <c r="B5" s="171"/>
      <c r="C5" s="171"/>
      <c r="D5" s="171"/>
      <c r="E5" s="171"/>
      <c r="F5" s="171"/>
      <c r="G5" s="171"/>
      <c r="H5" s="171"/>
      <c r="I5" s="171"/>
      <c r="J5" s="171"/>
      <c r="K5" s="171"/>
      <c r="L5" s="171"/>
      <c r="M5" s="171"/>
      <c r="N5" s="171"/>
      <c r="O5" s="195" t="s">
        <v>13</v>
      </c>
      <c r="P5" s="195"/>
      <c r="Q5" s="195"/>
      <c r="R5" s="195"/>
      <c r="S5" s="195"/>
    </row>
    <row r="6" spans="1:20" s="23" customFormat="1" ht="52">
      <c r="A6" s="65" t="s">
        <v>25</v>
      </c>
      <c r="B6" s="66" t="s">
        <v>27</v>
      </c>
      <c r="C6" s="66" t="s">
        <v>34</v>
      </c>
      <c r="D6" s="67" t="s">
        <v>29</v>
      </c>
      <c r="E6" s="67" t="s">
        <v>32</v>
      </c>
      <c r="F6" s="65" t="s">
        <v>6</v>
      </c>
      <c r="G6" s="65" t="s">
        <v>5</v>
      </c>
      <c r="H6" s="65" t="s">
        <v>7</v>
      </c>
      <c r="I6" s="65" t="s">
        <v>1</v>
      </c>
      <c r="J6" s="65" t="s">
        <v>26</v>
      </c>
      <c r="K6" s="68" t="s">
        <v>17</v>
      </c>
      <c r="L6" s="65" t="s">
        <v>35</v>
      </c>
      <c r="M6" s="65" t="s">
        <v>18</v>
      </c>
      <c r="N6" s="65" t="s">
        <v>3</v>
      </c>
      <c r="O6" s="22" t="s">
        <v>10</v>
      </c>
      <c r="P6" s="22" t="s">
        <v>11</v>
      </c>
      <c r="Q6" s="22" t="s">
        <v>20</v>
      </c>
      <c r="R6" s="22" t="s">
        <v>12</v>
      </c>
      <c r="S6" s="22" t="s">
        <v>21</v>
      </c>
      <c r="T6" s="27" t="s">
        <v>22</v>
      </c>
    </row>
    <row r="7" spans="1:20" s="40" customFormat="1" ht="14">
      <c r="A7" s="39"/>
      <c r="B7" s="56"/>
      <c r="C7" s="56"/>
      <c r="D7" s="44"/>
      <c r="E7" s="44"/>
      <c r="F7" s="45"/>
      <c r="G7" s="45"/>
      <c r="H7" s="45"/>
      <c r="I7" s="49"/>
      <c r="J7" s="39"/>
      <c r="K7" s="50"/>
      <c r="L7" s="50"/>
      <c r="M7" s="50"/>
      <c r="N7" s="51"/>
      <c r="O7" s="52"/>
      <c r="P7" s="54"/>
      <c r="Q7" s="41"/>
      <c r="R7" s="41"/>
      <c r="S7" s="55"/>
    </row>
    <row r="8" spans="1:20" s="40" customFormat="1" ht="14">
      <c r="A8" s="39"/>
      <c r="B8" s="56"/>
      <c r="C8" s="56"/>
      <c r="D8" s="44"/>
      <c r="E8" s="44"/>
      <c r="F8" s="45"/>
      <c r="G8" s="45"/>
      <c r="H8" s="45"/>
      <c r="I8" s="49"/>
      <c r="J8" s="39"/>
      <c r="K8" s="50"/>
      <c r="L8" s="50"/>
      <c r="M8" s="50"/>
      <c r="N8" s="51"/>
      <c r="O8" s="52"/>
      <c r="P8" s="54"/>
      <c r="Q8" s="41"/>
      <c r="R8" s="41"/>
      <c r="S8" s="55"/>
    </row>
    <row r="9" spans="1:20" s="40" customFormat="1" ht="14">
      <c r="A9" s="39"/>
      <c r="B9" s="57"/>
      <c r="C9" s="57"/>
      <c r="D9" s="44"/>
      <c r="E9" s="44"/>
      <c r="F9" s="45"/>
      <c r="G9" s="45"/>
      <c r="H9" s="44"/>
      <c r="I9" s="47"/>
      <c r="J9" s="46"/>
      <c r="K9" s="50"/>
      <c r="L9" s="50"/>
      <c r="M9" s="50"/>
      <c r="N9" s="51"/>
      <c r="O9" s="52"/>
      <c r="P9" s="54"/>
      <c r="Q9" s="41"/>
      <c r="R9" s="41"/>
      <c r="S9" s="55"/>
    </row>
    <row r="10" spans="1:20" s="23" customFormat="1" ht="20.25" customHeight="1">
      <c r="A10" s="39"/>
      <c r="B10" s="57"/>
      <c r="C10" s="57"/>
      <c r="D10" s="44"/>
      <c r="E10" s="44"/>
      <c r="F10" s="45"/>
      <c r="G10" s="45"/>
      <c r="H10" s="44"/>
      <c r="I10" s="47"/>
      <c r="J10" s="48"/>
      <c r="K10" s="50"/>
      <c r="L10" s="50"/>
      <c r="M10" s="50"/>
      <c r="N10" s="51"/>
      <c r="O10" s="22"/>
      <c r="P10" s="22"/>
      <c r="Q10" s="22"/>
      <c r="R10" s="22"/>
      <c r="S10" s="55"/>
    </row>
    <row r="11" spans="1:20" s="40" customFormat="1" ht="15" thickBot="1">
      <c r="A11" s="39"/>
      <c r="B11" s="57"/>
      <c r="C11" s="57"/>
      <c r="D11" s="44"/>
      <c r="E11" s="44"/>
      <c r="F11" s="45"/>
      <c r="G11" s="45"/>
      <c r="H11" s="44"/>
      <c r="I11" s="47"/>
      <c r="J11" s="46"/>
      <c r="K11" s="50"/>
      <c r="L11" s="50"/>
      <c r="M11" s="50"/>
      <c r="N11" s="51"/>
      <c r="O11" s="184" t="s">
        <v>30</v>
      </c>
      <c r="P11" s="185"/>
      <c r="Q11" s="185"/>
      <c r="R11" s="185"/>
      <c r="S11" s="186"/>
    </row>
    <row r="12" spans="1:20" s="64" customFormat="1" ht="28" customHeight="1" thickBot="1">
      <c r="A12" s="174" t="s">
        <v>28</v>
      </c>
      <c r="B12" s="175"/>
      <c r="C12" s="175"/>
      <c r="D12" s="175"/>
      <c r="E12" s="175"/>
      <c r="F12" s="175"/>
      <c r="G12" s="175"/>
      <c r="H12" s="175"/>
      <c r="I12" s="175"/>
      <c r="J12" s="175"/>
      <c r="K12" s="175"/>
      <c r="L12" s="175"/>
      <c r="M12" s="176"/>
      <c r="N12" s="60">
        <f>SUM(N7:N11)</f>
        <v>0</v>
      </c>
      <c r="O12" s="61"/>
      <c r="P12" s="62"/>
      <c r="Q12" s="62"/>
      <c r="R12" s="62"/>
      <c r="S12" s="63"/>
    </row>
    <row r="13" spans="1:20">
      <c r="L13" s="69" t="s">
        <v>4</v>
      </c>
    </row>
  </sheetData>
  <mergeCells count="8">
    <mergeCell ref="O11:S11"/>
    <mergeCell ref="A12:M12"/>
    <mergeCell ref="B2:L2"/>
    <mergeCell ref="B1:L1"/>
    <mergeCell ref="B3:P3"/>
    <mergeCell ref="B4:P4"/>
    <mergeCell ref="A5:N5"/>
    <mergeCell ref="O5:S5"/>
  </mergeCells>
  <phoneticPr fontId="2" type="noConversion"/>
  <dataValidations count="1">
    <dataValidation allowBlank="1" showInputMessage="1" showErrorMessage="1" promptTitle="Enter Justification" sqref="E7" xr:uid="{00000000-0002-0000-0200-000000000000}"/>
  </dataValidations>
  <pageMargins left="1" right="0.5" top="1" bottom="1" header="0.5" footer="0.5"/>
  <pageSetup orientation="portrait" horizontalDpi="4294967292" verticalDpi="4294967292"/>
  <headerFooter alignWithMargins="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IE and EnhLottery</vt:lpstr>
      <vt:lpstr>CTE</vt:lpstr>
      <vt:lpstr>Other</vt:lpstr>
      <vt:lpstr>Emergency Requests</vt:lpstr>
      <vt:lpstr>Big Ticket Item List</vt:lpstr>
      <vt:lpstr>'Emergency Requests'!Print_Area</vt:lpstr>
    </vt:vector>
  </TitlesOfParts>
  <Company>FHDA Community College District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Coleen Lee-Wheat</dc:creator>
  <cp:lastModifiedBy>Microsoft Office User</cp:lastModifiedBy>
  <cp:lastPrinted>2019-11-14T21:13:43Z</cp:lastPrinted>
  <dcterms:created xsi:type="dcterms:W3CDTF">2016-03-02T05:06:15Z</dcterms:created>
  <dcterms:modified xsi:type="dcterms:W3CDTF">2022-01-28T00:22:19Z</dcterms:modified>
</cp:coreProperties>
</file>