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Moaty Fayek\Downloads\"/>
    </mc:Choice>
  </mc:AlternateContent>
  <xr:revisionPtr revIDLastSave="0" documentId="8_{488433A2-3F01-4E85-8584-191887E800BB}" xr6:coauthVersionLast="47" xr6:coauthVersionMax="47" xr10:uidLastSave="{00000000-0000-0000-0000-000000000000}"/>
  <bookViews>
    <workbookView xWindow="22932" yWindow="-108" windowWidth="23256" windowHeight="12576" xr2:uid="{00000000-000D-0000-FFFF-FFFF00000000}"/>
  </bookViews>
  <sheets>
    <sheet name="BCA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4" i="1" l="1"/>
  <c r="L60" i="1"/>
  <c r="L61" i="1"/>
  <c r="L62" i="1"/>
  <c r="L63" i="1"/>
  <c r="L64" i="1"/>
  <c r="L59" i="1"/>
  <c r="K61" i="1"/>
  <c r="N61" i="1" s="1"/>
  <c r="K60" i="1"/>
  <c r="N60" i="1" s="1"/>
  <c r="K59" i="1"/>
  <c r="K38" i="1"/>
  <c r="L38" i="1" s="1"/>
  <c r="N38" i="1" s="1"/>
  <c r="K39" i="1"/>
  <c r="L39" i="1" s="1"/>
  <c r="N39" i="1" s="1"/>
  <c r="K40" i="1"/>
  <c r="L40" i="1" s="1"/>
  <c r="N40" i="1" s="1"/>
  <c r="K41" i="1"/>
  <c r="L41" i="1" s="1"/>
  <c r="N41" i="1" s="1"/>
  <c r="K42" i="1"/>
  <c r="L42" i="1" s="1"/>
  <c r="N42" i="1" s="1"/>
  <c r="K43" i="1"/>
  <c r="L43" i="1" s="1"/>
  <c r="N43" i="1" s="1"/>
  <c r="K44" i="1"/>
  <c r="L44" i="1" s="1"/>
  <c r="N44" i="1" s="1"/>
  <c r="K45" i="1"/>
  <c r="L45" i="1" s="1"/>
  <c r="N45" i="1" s="1"/>
  <c r="K46" i="1"/>
  <c r="K47" i="1"/>
  <c r="N47" i="1" s="1"/>
  <c r="K48" i="1"/>
  <c r="K49" i="1"/>
  <c r="N49" i="1" s="1"/>
  <c r="K50" i="1"/>
  <c r="N50" i="1" s="1"/>
  <c r="K51" i="1"/>
  <c r="N51" i="1" s="1"/>
  <c r="K52" i="1"/>
  <c r="N52" i="1" s="1"/>
  <c r="K54" i="1"/>
  <c r="N54" i="1" s="1"/>
  <c r="K55" i="1"/>
  <c r="N55" i="1" s="1"/>
  <c r="K56" i="1"/>
  <c r="N56" i="1" s="1"/>
  <c r="K37" i="1"/>
  <c r="L37" i="1" s="1"/>
  <c r="N37" i="1" s="1"/>
  <c r="K27" i="1"/>
  <c r="N46" i="1"/>
  <c r="K33" i="1"/>
  <c r="K82" i="1"/>
  <c r="N82" i="1" s="1"/>
  <c r="K35" i="1"/>
  <c r="L35" i="1" s="1"/>
  <c r="K34" i="1"/>
  <c r="K32" i="1"/>
  <c r="L32" i="1" s="1"/>
  <c r="K31" i="1"/>
  <c r="L31" i="1" s="1"/>
  <c r="K30" i="1"/>
  <c r="K29" i="1"/>
  <c r="K28" i="1"/>
  <c r="K26" i="1"/>
  <c r="K25" i="1"/>
  <c r="N25" i="1" s="1"/>
  <c r="K24" i="1"/>
  <c r="N24" i="1" s="1"/>
  <c r="K23" i="1"/>
  <c r="K22" i="1"/>
  <c r="K21" i="1"/>
  <c r="K20" i="1"/>
  <c r="K19" i="1"/>
  <c r="K18" i="1"/>
  <c r="K17" i="1"/>
  <c r="K16" i="1"/>
  <c r="L16" i="1" s="1"/>
  <c r="K15" i="1"/>
  <c r="L15" i="1" s="1"/>
  <c r="K14" i="1"/>
  <c r="L14" i="1" s="1"/>
  <c r="K13" i="1"/>
  <c r="L13" i="1" s="1"/>
  <c r="K9" i="1"/>
  <c r="N9" i="1" s="1"/>
  <c r="N93" i="1"/>
  <c r="N84" i="1"/>
  <c r="K80" i="1"/>
  <c r="N80" i="1" s="1"/>
  <c r="K78" i="1"/>
  <c r="N78" i="1" s="1"/>
  <c r="K77" i="1"/>
  <c r="N77" i="1" s="1"/>
  <c r="K76" i="1"/>
  <c r="N76" i="1" s="1"/>
  <c r="K74" i="1"/>
  <c r="N74" i="1" s="1"/>
  <c r="K73" i="1"/>
  <c r="N73" i="1" s="1"/>
  <c r="K72" i="1"/>
  <c r="N72" i="1" s="1"/>
  <c r="K71" i="1"/>
  <c r="K70" i="1"/>
  <c r="N70" i="1" s="1"/>
  <c r="K69" i="1"/>
  <c r="N69" i="1" s="1"/>
  <c r="K68" i="1"/>
  <c r="N68" i="1" s="1"/>
  <c r="K67" i="1"/>
  <c r="N67" i="1" s="1"/>
  <c r="K64" i="1"/>
  <c r="N64" i="1" s="1"/>
  <c r="K63" i="1"/>
  <c r="K62" i="1"/>
  <c r="N62" i="1" s="1"/>
  <c r="I53" i="1"/>
  <c r="K53" i="1" s="1"/>
  <c r="N48" i="1"/>
  <c r="K12" i="1"/>
  <c r="N12" i="1" s="1"/>
  <c r="K11" i="1"/>
  <c r="N11" i="1" s="1"/>
  <c r="K10" i="1"/>
  <c r="N10" i="1" s="1"/>
  <c r="K8" i="1"/>
  <c r="K7" i="1"/>
  <c r="L7" i="1" s="1"/>
  <c r="K6" i="1"/>
  <c r="N63" i="1" l="1"/>
  <c r="N59" i="1"/>
  <c r="N53" i="1"/>
  <c r="N35" i="1"/>
  <c r="N14" i="1"/>
  <c r="N15" i="1"/>
  <c r="L34" i="1"/>
  <c r="N34" i="1" s="1"/>
  <c r="N13" i="1"/>
  <c r="N16" i="1"/>
  <c r="L33" i="1"/>
  <c r="N33" i="1" s="1"/>
  <c r="L19" i="1"/>
  <c r="N19" i="1" s="1"/>
  <c r="N32" i="1"/>
  <c r="N31" i="1"/>
  <c r="L30" i="1"/>
  <c r="N30" i="1" s="1"/>
  <c r="L29" i="1"/>
  <c r="N29" i="1" s="1"/>
  <c r="L28" i="1"/>
  <c r="N28" i="1" s="1"/>
  <c r="L27" i="1"/>
  <c r="N27" i="1" s="1"/>
  <c r="L26" i="1"/>
  <c r="N26" i="1" s="1"/>
  <c r="L23" i="1"/>
  <c r="N23" i="1" s="1"/>
  <c r="L22" i="1"/>
  <c r="N22" i="1" s="1"/>
  <c r="L21" i="1"/>
  <c r="N21" i="1" s="1"/>
  <c r="L20" i="1"/>
  <c r="N20" i="1" s="1"/>
  <c r="L17" i="1"/>
  <c r="N17" i="1" s="1"/>
  <c r="L18" i="1"/>
  <c r="N18" i="1" s="1"/>
  <c r="L8" i="1"/>
  <c r="N8" i="1" s="1"/>
  <c r="N7" i="1"/>
  <c r="L6" i="1"/>
  <c r="N6" i="1" s="1"/>
</calcChain>
</file>

<file path=xl/sharedStrings.xml><?xml version="1.0" encoding="utf-8"?>
<sst xmlns="http://schemas.openxmlformats.org/spreadsheetml/2006/main" count="639" uniqueCount="199">
  <si>
    <t>De Anza College: Instructional Planning and Budget Team</t>
  </si>
  <si>
    <r>
      <t xml:space="preserve">RESOURCE REQUEST LIST 2020-21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</si>
  <si>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</si>
  <si>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</si>
  <si>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</si>
  <si>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</si>
  <si>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</si>
  <si>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</si>
  <si>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</si>
  <si>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</si>
  <si>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</si>
  <si>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</si>
  <si>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</si>
  <si>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</si>
  <si>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</si>
  <si>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</si>
  <si>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</si>
  <si>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</si>
  <si>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</si>
  <si>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</si>
  <si>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</si>
  <si>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</si>
  <si>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</si>
  <si>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Document #</t>
  </si>
  <si>
    <t>Auto Tech</t>
  </si>
  <si>
    <t>Critical</t>
  </si>
  <si>
    <t>Equipment</t>
  </si>
  <si>
    <t>CNG Filling Station</t>
  </si>
  <si>
    <t>Compressed Natural Gas (CNG) filling device has been purchased.  We have revisited this project, but no action by the project manager.  An original estimate for Architecture and Engineering only was $35,000.</t>
  </si>
  <si>
    <t>Yes</t>
  </si>
  <si>
    <t>N</t>
  </si>
  <si>
    <t>License</t>
  </si>
  <si>
    <t>All data, with shop management</t>
  </si>
  <si>
    <t>1. All groups
2. No, small contribution to reducing the equity gap.  Current equity gap is 1%
3. Replacement equipment allows students to get more experience with tools and equipment needed for entry-level jobs</t>
  </si>
  <si>
    <t>No</t>
  </si>
  <si>
    <t>Rp</t>
  </si>
  <si>
    <t>Shopkey</t>
  </si>
  <si>
    <t>AERA membership and web-based information</t>
  </si>
  <si>
    <t xml:space="preserve">1. All groups
2. No, small contribution to reducing the equity gap.  Current equity gap is 1%
3. Replacement equipment allows students to get more experience with tools and equipment needed for entry-level jobs
</t>
  </si>
  <si>
    <t>ATRA membership and online training</t>
  </si>
  <si>
    <t>Personnel</t>
  </si>
  <si>
    <t>TEAs</t>
  </si>
  <si>
    <t>1. Underserved student populations
2. No, TEAs will help students who need assistance with classroom and lab activities
3. Auto Tech has been hiring TEAs for a few years, helping to increase success rates in evening classes like Auto 53A and Auto 60.  These classes have had historically low success rates</t>
  </si>
  <si>
    <t xml:space="preserve">N </t>
  </si>
  <si>
    <t>Peer tutors for on-campus help</t>
  </si>
  <si>
    <t>1. Underserved student populations
2. No, tutors will help students who need assistance with some of the more difficult auto tech classes
3. Auto Tech has been hiring tutors for years and our equity gap is proof to the effectiveness of tutors</t>
  </si>
  <si>
    <t>Needed</t>
  </si>
  <si>
    <t>Abrasive blast cleaning machine</t>
  </si>
  <si>
    <t>Includes tax and shipping</t>
  </si>
  <si>
    <t>Cleaning oven</t>
  </si>
  <si>
    <t>Soda blast cleaning machine</t>
  </si>
  <si>
    <t>Flywheel grinder</t>
  </si>
  <si>
    <t>shipping not included</t>
  </si>
  <si>
    <t>Software</t>
  </si>
  <si>
    <t>Scan tool software updates</t>
  </si>
  <si>
    <t>Transmission dyno upgrade</t>
  </si>
  <si>
    <t>Parts</t>
  </si>
  <si>
    <t>Electronic transmissins for repair class</t>
  </si>
  <si>
    <t>Tax and shipping is included in total</t>
  </si>
  <si>
    <t>Tools</t>
  </si>
  <si>
    <t>Transmission vacuum testers</t>
  </si>
  <si>
    <t>Tool set for transmission repair class</t>
  </si>
  <si>
    <t>Books</t>
  </si>
  <si>
    <t>Transmission repair manuals</t>
  </si>
  <si>
    <t>Facilities</t>
  </si>
  <si>
    <t>Toolroom storage renovation</t>
  </si>
  <si>
    <t xml:space="preserve">Yes </t>
  </si>
  <si>
    <t>Shipping and installation included</t>
  </si>
  <si>
    <t>Extend outdoor covered area.  Project was cut in 2009</t>
  </si>
  <si>
    <t>1. All groups
2. No, small contribution to reducing the equity gap.  Current equity gap is 1%
3. Extended cover allows students more room to work on projects outside</t>
  </si>
  <si>
    <t>New building in west lot for emerging technologies</t>
  </si>
  <si>
    <t>Rinse booth</t>
  </si>
  <si>
    <t>Tooling</t>
  </si>
  <si>
    <t>Engine parts organizer trays</t>
  </si>
  <si>
    <t>Manual valve spring compressor bench</t>
  </si>
  <si>
    <t>Secondary Ignition Clip-on Wire Adaptor: Snap-on EETM306A02 </t>
  </si>
  <si>
    <t>Secondary Coil Adapter Leads forSecondary Ignition Clip-on : Snap-on EETA309A05A</t>
  </si>
  <si>
    <t>Desirable</t>
  </si>
  <si>
    <t>CarCaddy Electric car pusher</t>
  </si>
  <si>
    <t>Fuel Pressure master test kits: Snap-On EEFI500A</t>
  </si>
  <si>
    <t>Floor cleaning equipment</t>
  </si>
  <si>
    <t>Diamond abrasive and tool holder set (Rottler)</t>
  </si>
  <si>
    <t>Supplies</t>
  </si>
  <si>
    <t>Ultrasonic detergent</t>
  </si>
  <si>
    <t>DMT</t>
  </si>
  <si>
    <t>UNIVERSAL Robotic Arm / For HAAS Live Tooling Lathe CNC</t>
  </si>
  <si>
    <t>FANUC Robotic Arm Tending Cell fo HAAS Vertical CNC Mill</t>
  </si>
  <si>
    <t xml:space="preserve">Formlabs Form 3+  3D Pinter </t>
  </si>
  <si>
    <t xml:space="preserve">Rp
</t>
  </si>
  <si>
    <t>Ultimaker 5S 3D Printer</t>
  </si>
  <si>
    <t xml:space="preserve">   No</t>
  </si>
  <si>
    <t>Ultimaker 3S 3D Printer</t>
  </si>
  <si>
    <t>Stratasys Object 30 3D Printer V5</t>
  </si>
  <si>
    <t>SCA 1200 Ht Cleaning Station</t>
  </si>
  <si>
    <t>SCA Waterjet</t>
  </si>
  <si>
    <t>UMC 750 SS Five-Axis CNC</t>
  </si>
  <si>
    <t xml:space="preserve">CMM - Manager Software </t>
  </si>
  <si>
    <t>Software - CTE program success/Increase core competencies/Expand Career Exploration and Development/Increase student success rates</t>
  </si>
  <si>
    <t>Mastercam annual update</t>
  </si>
  <si>
    <t>Annual</t>
  </si>
  <si>
    <t xml:space="preserve">NIMS National Certification annual </t>
  </si>
  <si>
    <t>AA234206</t>
  </si>
  <si>
    <t>Vericut Simulation annual update</t>
  </si>
  <si>
    <t>SolidWorks CAD annual update</t>
  </si>
  <si>
    <t>R0026961</t>
  </si>
  <si>
    <t>NX (both CAD and CAM)  annual update</t>
  </si>
  <si>
    <t>Lanschool.</t>
  </si>
  <si>
    <t>Allows students to share their work. Increases student engagement. Browsers may be locked down.</t>
  </si>
  <si>
    <t xml:space="preserve"> </t>
  </si>
  <si>
    <t>Other</t>
  </si>
  <si>
    <t>SWP contract funded non tenure Faculty position for 3 years.</t>
  </si>
  <si>
    <t>All groups / Skill and Program Integration /Implement Achievement Programs/Develop and Implement Evaluations to increas core compatencies for overall student and CTE success / Lowering equity gap</t>
  </si>
  <si>
    <t>3 Years</t>
  </si>
  <si>
    <t>Develop and offer new AM courses,  cell robotics, Quality Assurance courses/consultant</t>
  </si>
  <si>
    <t>Instructional in class assistance (TEA) CNC / CAD/ Additive Manufacturing</t>
  </si>
  <si>
    <t>All groups / Increase core compatencies and increase skill development resulting in student success. Lowering Eequity gap</t>
  </si>
  <si>
    <t>Professional Development / Conferences</t>
  </si>
  <si>
    <t>Professional develoment, Implement achievement Programs/Develop and Implement Evaluations</t>
  </si>
  <si>
    <t>CIS</t>
  </si>
  <si>
    <t>Critical F2F</t>
  </si>
  <si>
    <t>A second overhead projector/monitor</t>
  </si>
  <si>
    <t>The code would be shown on one screen and this second device would allow students to connect at a distance or allow teachers to project textbook or other resources. This is especially helpful to those students having some form of learning disability.</t>
  </si>
  <si>
    <t>N/A</t>
  </si>
  <si>
    <t>Smart boards for the classrooms</t>
  </si>
  <si>
    <t>The would give instructors the ability to capture what is written during class and quickly post to Canvas. Students from underrepresented groups and/or first generation college students often are learning how to learn and having notes posted would be particularly helpful to them.</t>
  </si>
  <si>
    <t>Wireless adapter for each ATC classroom</t>
  </si>
  <si>
    <t>With more and more students choosing to use their own laptops rather than the computers in the classroom it is necessary to find a way for the student to share their work from their laptops with peers and instructor.</t>
  </si>
  <si>
    <t xml:space="preserve">Critical </t>
  </si>
  <si>
    <t>Microphone - https://www.amazon.com/gp/product/B073JLFYX8/ref=as_li_qf_sp_asin_il_tl?ie=UTF8&amp;tag=6158-20&amp;camp=1789&amp;creative=9325&amp;linkCode=as2&amp;creativeASIN=B073JLFYX8&amp;linkId=eee08af281f2c1eac6a8af30da8a4b14</t>
  </si>
  <si>
    <t>With over crowded classrooms and/or those faculty with soft boices a microphone makes it easier for students to hear. Due to more classes than we have rooms for, CIS classes are held throughout day and evening in the back of the lab. In addition we do hold speaker series events in the lab that necessitate micro</t>
  </si>
  <si>
    <t xml:space="preserve">Continue offering CodeLab online tutorial free to all our programming students. </t>
  </si>
  <si>
    <t>Paid through August 31, 2023</t>
  </si>
  <si>
    <t>1 Yr</t>
  </si>
  <si>
    <t>zyBooks provided for each beginning programming student to ensure equity</t>
  </si>
  <si>
    <t>ZyBooks is an engaging interactive resource for students which would supplant the current text. However, it is an ineffective tool unless every student can afford it and has access from the start of class. zyBooks gives positive feedback which is especially important to make students feel "they belong" and they will succeed. In conclusion, this resource request 1) is aimed at the underrepresented groups in CIS, 2) will help to close the gap, and 3) make more students in the underrepresented groups feel that "they can".</t>
  </si>
  <si>
    <t xml:space="preserve"> $                 -  </t>
  </si>
  <si>
    <t xml:space="preserve"> $             -  </t>
  </si>
  <si>
    <t>Amazon Web Services</t>
  </si>
  <si>
    <t>For Cloud Security, Amazon Web Services will be needed. ASW can also be used for web development and other CIS classes.</t>
  </si>
  <si>
    <t>Upgrade of LanSchool</t>
  </si>
  <si>
    <t xml:space="preserve">TechSmith - Camtasia </t>
  </si>
  <si>
    <t> Allows capture and immediate editing of lecture with code development for later viewing by students. Several enhancements list such issues as "flipping" the classroom more and the fact that students need to work on lab assignments during class face-toface time. Having videos there for students to review would speed up lecture time and allow for more one-on-one time during class which is most beneficial to students from underrepresented groups.</t>
  </si>
  <si>
    <t>Subscription</t>
  </si>
  <si>
    <t>Departmental Accounts</t>
  </si>
  <si>
    <t>Chegg and other such accounts so that the instructor can see what assistance students are getting online. When we realize that our students are subscribing to tutoring sites we need a departmental
subscription in order to "see" what are students are seeing. This would help in instructors' efforts to curb cheating by copying solutions posted online. It is disconcerting at best for students who want to learn to see their peers get by with copying work from these sources. International students, in particular, feel cheating diminishes the worth of the classes they are enrolled in at De Anza College. Students from underrepresented groups do not have the resources to pay for subscriptions to these services and so feel at a disadvantage in the class.</t>
  </si>
  <si>
    <t>Peer tutoring in the lab or online figured at 3 perquarter working 16 hours per week for 10 weeks per quarter at 15.00</t>
  </si>
  <si>
    <t>Students are able to receive assistance on debugging code from the CIS students who volunteer as Teaching Assistants. However, when students need to have the underlying concepts explained, then the student paid tutors explain the constructs. This is especially beneficial to the student who is first generation college student and/or has limited resources to pay for tutoring and who does not have relatives/friends in a technology field.  In conclusion, this resource request 1) is aimed at the underrepresented groups in CIS, 2) will help to close the gap, and 3) make more students in the underrepresented groups feel that "they can".</t>
  </si>
  <si>
    <t>Mentor - Currently working to build industry relationships, counsel students, and STEM events. Cost is per quarter.</t>
  </si>
  <si>
    <t>This has led  to developing relationships with big-name Tech companies such as Google. Google chose Google employees for panel discussions at the College's STEM events based on their diversity . This hopefully builds on the “if he/she can, then so can I” concept for our students from underrepresented groups.  Google employees have given special lectures to the CIS students. Google has also graciously made tours of Google Mountain View available. Thus far, we have had three tours of 20 students each. The students involved in the lectures and/or tours learn how cool it is to be a Google employee. They also get insights about the interview process realizing they will need to know coding and design topics they are learning in class to successfully garner the job of their choice;  just having a degree is not enough.  In conclusion, this resource request 1) is aimed at the underrepresented groups in CIS, 2) will help to close the gap, and 3) make more students in the underrepresented groups feel that "they can". Several Google employees shared that they were not hired on their first try. So perseverance is a must.</t>
  </si>
  <si>
    <t>Teaching Assistants</t>
  </si>
  <si>
    <t>CIS volunteer assistants are to get certificates acnowledging help assisting their peers and a special event to celebrate.  These students 1) provide valuable assistance to students from our underrepresented groups 2) which helps to close the gap, and 3) make more students in the underrepresented groups feel that "they can".</t>
  </si>
  <si>
    <t xml:space="preserve">Faculty effort to support De Anza College </t>
  </si>
  <si>
    <t>For the last 3 years De Anza CIS department has hosted De Anza College cybercamps in support of K9-K12 high school students.  In addition to High School students we may be expanding cybercamp to include Community College students.</t>
  </si>
  <si>
    <t>YES, clasroom needed</t>
  </si>
  <si>
    <t>Ongoing</t>
  </si>
  <si>
    <t>Faculty hire for 3 years, non-tenure position</t>
  </si>
  <si>
    <t>In meeting the needs of our underrepresented groups we need to offer courses in more branches of technology. In the last five years our enrollment has grown by 11% but no new full-time faculty to support the increase. 57.9% of our classes are taught by part-time faculty. The average for the College is 49.5%. This 8.4% difference is extra significant when trying to close the equity gap. It is extremely challenging to find part-time CIS faculty that have qualifications and experience to teach computer science classes and who have proved that they will be teaching with equity-minded focus.  In conclusion, this resource request 1) is aimed at the underrepresented groups in CIS so we can offer programs that will lead soon to a living wage job, 2) this request will help to close the gap, and 3) make more students in the underrepresented groups know that they can.</t>
  </si>
  <si>
    <t>Offer one cutting edge, never offered before class</t>
  </si>
  <si>
    <t>Need to support possibly low enrolled class to initiate new program and/or support Google IT certificate. This Google IT certificate was created to provid education to step into a living wage job for those in underrepresented groups.</t>
  </si>
  <si>
    <t>Conference Funds</t>
  </si>
  <si>
    <t>Such areas as Cloud computing, Data Science, and Cybersecurity are constantly changing and conferenc attendance is the best way for faculty to keep up to speed in these areas. Faculty are constantly searching for career pathways that earn a living wage but do not require a Bachelor's degree. Faculty are constantly researching pedagogy best practices to foster engagement and equity-mindedness in their classes.</t>
  </si>
  <si>
    <t>REST</t>
  </si>
  <si>
    <t>CIS Testing Center</t>
  </si>
  <si>
    <t>With the inception of "Finish Faster" list that includes our online classes, we need to be part of the consortium and be able to offer a place for students from other schools to take their computer science tests. AT 203D is set up for this. 3 hours per week starting with 4th week of quarter; starting 2nd week for summer. This is an option to proctoring software that has been shown to place less stress on students from our underrepresented and economically disadvantaged groups.</t>
  </si>
  <si>
    <t>ACCT</t>
  </si>
  <si>
    <t>Textbooks</t>
  </si>
  <si>
    <t>Purchase textbooks</t>
  </si>
  <si>
    <t>Grow REST program by providing Rockwell book access to students entering into REST program core classes. Will motivate students to complete additional courses to obtain their Real Estate License. With unemployment resulting from COVID, this purchase will help many students quickly start in a real estate career. This request augments the NEW non-credit courses offered started Winter 22 that are approved by the department of Real Estate towards the state salespersons exam. With this grant, courses will be 100% free (tuition &amp; books) to promote student equity such that disadvantaged students can attain high paying real estate jobs for no cost.</t>
  </si>
  <si>
    <t xml:space="preserve">Business </t>
  </si>
  <si>
    <t>American Accounting Association Annual Membership</t>
  </si>
  <si>
    <t>Needed for Most recent information on CPA</t>
  </si>
  <si>
    <t>1. All groups
2. &amp; 3. No.  Videos Helpful in asynchronous and synchronous teaching to assure student engagement, information retention and promote equity. With more courses offered online, having videos on Canvas allows better delivery of content.  Camtasia allows capture and immediate editing of lectures for later viewing by students. Also, we can include interactive features such as quizzes to the videos.  It also does the captioning (a major requirement for accessibility).  This software is also useful when we have face-to-face classes.  Videos explaining points of confusion can be rapidly posted on Canvas so students can view them multiple times.
(yearly $169 for Camtasia *5users; yearly $71.85 for 5 users)</t>
  </si>
  <si>
    <t>Membership in American Management Association</t>
  </si>
  <si>
    <t xml:space="preserve">1. All groups
2.&amp; 3. No.  Connections to real world situations enhance student engagement.  This subscription will equip faculty member to stay abreast  current trends in the industry. 
Additional Info. The American Management Association is one of the largest professional association for management professionals.  Provides faculty with access to live webinars, industry updates, toolkits, and templates, digital access to all academic journals and discounts for conferences.  Also, faculty can connect with a network of practitioners and academics all across the US and worldwide – to stay current and understand opportunities and challenges in this discipline. They have very good training programs that faculty can attend at discounted rates. Faculty will have updated knowledge to share with students. </t>
  </si>
  <si>
    <t>Membership in American Marketing  Association</t>
  </si>
  <si>
    <t>1. All groups
2.&amp; 3. No.  Connections to real world situations enhance student engagement.  This subscription will equip faculty member to stay abreast  current trends in the industry. 
Additional Info The American Marketing Association is one of the largest professional association for marketers.  It has around 30,000 members worldwide, covering every area of marketing.  Provides faculty with access to live webinars, industry updates, toolkits, and templates, digital access to all academic journals and discounts for conferences.  Also, faculty can connect with a network of marketing practitioners and academics all across the US and worldwide – to stay current and understand opportunities and challenges in this discipline.</t>
  </si>
  <si>
    <t>IBIS World Research</t>
  </si>
  <si>
    <t xml:space="preserve">1. All Groups.
2. &amp; 3. No. Students who are writing business plans require credible information. Without it they work on assumptions which do not necessarily help them to start a real entrepreneurial venture. Very useful for our business, marketing and entrepreneurship courses.   IBISWorld gives a broad overview of the targeted industry, its product and market segmentation, cost structure benchmarks, competitive dynamics, supply chain map, the regulatory environment, macroeconomic drivers, and much more. Our faculty and students will be able to access this data and use it in understanding market demand, feasibility of  business idea. </t>
  </si>
  <si>
    <t>Statista.com</t>
  </si>
  <si>
    <r>
      <t xml:space="preserve">1.All groups.
2.&amp;3. No. Keeping the cost of textbooks low.  Statista provides insights and facts across 170 industries and covers 150+ countries. Access to good quality data will help faculty stay up to date on industry trends and stay current on the subject matter. Most faculty are now offering low cost or zero cost classes so they have to prepare class materials to supplement the free OER materials they are using.  Having a subscription to this data platform will provide them a free access to useful reports such as brands and company reports, industry reports, digital and trend reports, consumer reports, politics and society reports. </t>
    </r>
    <r>
      <rPr>
        <b/>
        <i/>
        <sz val="9"/>
        <color rgb="FF000000"/>
        <rFont val="Times New Roman"/>
        <family val="1"/>
      </rPr>
      <t>Being able to stay current and have access to reliable industry and consumer data will help them in teach effectively.</t>
    </r>
    <r>
      <rPr>
        <sz val="9"/>
        <color rgb="FF000000"/>
        <rFont val="Times New Roman"/>
        <family val="1"/>
      </rPr>
      <t xml:space="preserve"> Also, students will benefit by having access.  They have to do  research for their projects and to prepare more realistic business plans. Students too will have access to the latest trends and archives.  $700/month *12 = $8400</t>
    </r>
  </si>
  <si>
    <t>Subscription to Harvard Business Review</t>
  </si>
  <si>
    <t xml:space="preserve">1. All groups
2. &amp; 3. No. It is important for faculty to improve and deepen their content knowledge and stay relevant. Harvard Business Review provides updates in the area of strategy, innovation and leadership.  The articles published cover real case-studies and insights from some of the world's best business and management experts. ($10/month if billed annually else $12) 10*12= $120/month *6 for digital access </t>
  </si>
  <si>
    <t>Canva Pro</t>
  </si>
  <si>
    <t xml:space="preserve">
1. All groups
2. &amp; 3. No. Build engagement with all types of learners - visual and auditory learners. To create PowerPoints, infographics, worksheets, flyers, graphs and charts.  Faculty using OER textbooks have to create their own PowerPoints and teaching materials. Having access to creative decks and templates will be very useful. Canva tools can help increase creativity and help engage with students better.  ($119.99/year for 5 licenses)</t>
  </si>
  <si>
    <t>Faculty Position</t>
  </si>
  <si>
    <t>This is a request for a contract funded full-time, non-tenured faculty. It is preferred to be a tenured faculty positions, but since this is not possible, we request the funding through SWP. The Business Department is essential to meeting student degree requirements in multiple majors, including Business Administration, Management, Marketing Management, and Entrepreneurship. Please see attached.</t>
  </si>
  <si>
    <t xml:space="preserve">Peer Tutors </t>
  </si>
  <si>
    <t xml:space="preserve">1. Underserved student populations
2. No, tutors will help students who need assistance with understanding the concepts
3.Peer-tutoring creates more opportunities for students to  ask questions, and learn. The students  may feel comfortable and open when interacting with a peer and the additional help will allow for greater understanding and help in reducing equity gap as well. 
$12x10hr/Wkx11wks=10,560
</t>
  </si>
  <si>
    <t>Facuty position</t>
  </si>
  <si>
    <t>Faculty</t>
  </si>
  <si>
    <t>Spera Georgiou has resigned as of Fall 2022. Desire is to have full time faculty who can collaborate on all core and introcutory courses so students have a more equitable experience. Part-time faculty cannot be expected to donate their time to lead this collaboration.</t>
  </si>
  <si>
    <t>Replacement</t>
  </si>
  <si>
    <t>Owl  3</t>
  </si>
  <si>
    <t xml:space="preserve">Support CIS faculty who are already teaching dual modality classes and encourage others to do so to provide as much flexibility as possible to students. </t>
  </si>
  <si>
    <t>New</t>
  </si>
  <si>
    <t>5 years</t>
  </si>
  <si>
    <t xml:space="preserve">Meeting Owl 3 + Meeting HQ Device - Intelligent Hybrid Video Conferencing Bundle </t>
  </si>
  <si>
    <t xml:space="preserve">TechSmith - Camtasia &amp; SnagIt Bundle </t>
  </si>
  <si>
    <t>Tutors will students n This is especially beneficial to the student who is first-generation college student and/or has limited resources to pay for tutoring and who does not have relatives/friends in a technology field.  Courses to be considered including Bus Math, Bus Law, and Intro to 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</si>
</sst>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00_-;\-&quot;$&quot;* #,##0.00_-;_-&quot;$&quot;* &quot;-&quot;??_-;_-@_-"/>
  </numFmts>
  <fonts count="27">
    <font>
      <sz val="12"/>
      <color theme="1"/>
      <name val="Calibri"/>
      <family val="2"/>
      <scheme val="minor"/>
    </font>
    <font>
      <sz val="11"/>
      <color theme="1"/>
      <name val="Calibri"/>
      <family val="2"/>
      <scheme val="minor"/>
    </font>
    <font>
      <sz val="12"/>
      <color theme="1"/>
      <name val="Calibri"/>
      <family val="2"/>
      <scheme val="minor"/>
    </font>
    <font>
      <sz val="9"/>
      <color theme="1"/>
      <name val="Times New Roman"/>
      <family val="1"/>
    </font>
    <font>
      <b/>
      <sz val="9"/>
      <color indexed="8"/>
      <name val="Times New Roman"/>
      <family val="1"/>
    </font>
    <font>
      <b/>
      <u/>
      <sz val="9"/>
      <color indexed="8"/>
      <name val="Times New Roman"/>
      <family val="1"/>
    </font>
    <font>
      <sz val="9"/>
      <color indexed="8"/>
      <name val="Times New Roman"/>
      <family val="1"/>
    </font>
    <font>
      <b/>
      <sz val="9"/>
      <color theme="1"/>
      <name val="Times New Roman"/>
      <family val="1"/>
    </font>
    <font>
      <b/>
      <sz val="9"/>
      <color indexed="10"/>
      <name val="Times New Roman"/>
      <family val="1"/>
    </font>
    <font>
      <b/>
      <sz val="18"/>
      <color theme="1"/>
      <name val="Times New Roman"/>
      <family val="1"/>
    </font>
    <font>
      <b/>
      <sz val="12"/>
      <color theme="1"/>
      <name val="Times New Roman"/>
      <family val="1"/>
    </font>
    <font>
      <b/>
      <sz val="9"/>
      <name val="Times New Roman"/>
      <family val="1"/>
    </font>
    <font>
      <sz val="9"/>
      <name val="Times New Roman"/>
      <family val="1"/>
    </font>
    <font>
      <sz val="9"/>
      <color rgb="FF000000"/>
      <name val="Times New Roman"/>
      <family val="1"/>
    </font>
    <font>
      <sz val="11"/>
      <color theme="1"/>
      <name val="Times New Roman"/>
      <family val="1"/>
    </font>
    <font>
      <sz val="9"/>
      <color rgb="FFFF0000"/>
      <name val="Times New Roman"/>
      <family val="1"/>
    </font>
    <font>
      <b/>
      <sz val="9"/>
      <color rgb="FF000000"/>
      <name val="Verdana"/>
      <family val="2"/>
    </font>
    <font>
      <sz val="10"/>
      <color theme="1"/>
      <name val="Times New Roman"/>
      <family val="1"/>
    </font>
    <font>
      <sz val="10"/>
      <color rgb="FF000000"/>
      <name val="Times New Roman"/>
      <family val="1"/>
    </font>
    <font>
      <b/>
      <sz val="9"/>
      <color rgb="FF000000"/>
      <name val="Times New Roman"/>
      <family val="1"/>
    </font>
    <font>
      <b/>
      <i/>
      <sz val="9"/>
      <color rgb="FF000000"/>
      <name val="Times New Roman"/>
      <family val="1"/>
    </font>
    <font>
      <sz val="12"/>
      <name val="Geneva"/>
    </font>
    <font>
      <sz val="12"/>
      <color indexed="8"/>
      <name val="Calibri"/>
      <family val="2"/>
    </font>
    <font>
      <sz val="10"/>
      <name val="Arial"/>
      <family val="2"/>
    </font>
    <font>
      <sz val="12"/>
      <color indexed="8"/>
      <name val="Verdana"/>
      <family val="2"/>
    </font>
    <font>
      <b/>
      <sz val="10"/>
      <color theme="1"/>
      <name val="Times New Roman"/>
      <family val="1"/>
    </font>
    <font>
      <sz val="9"/>
      <color rgb="FF000000"/>
      <name val="Times New Roman"/>
      <family val="1"/>
      <charset val="1"/>
    </font>
  </fonts>
  <fills count="9">
    <fill>
      <patternFill patternType="none"/>
    </fill>
    <fill>
      <patternFill patternType="gray125"/>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7">
    <border>
      <left/>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3">
    <xf numFmtId="0" fontId="0"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22" fillId="0" borderId="0" applyFont="0" applyFill="0" applyBorder="0" applyAlignment="0" applyProtection="0"/>
    <xf numFmtId="164" fontId="2"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0" fontId="1" fillId="0" borderId="0"/>
    <xf numFmtId="0" fontId="24" fillId="0" borderId="0" applyNumberFormat="0" applyFill="0" applyBorder="0" applyProtection="0">
      <alignment vertical="top" wrapText="1"/>
    </xf>
    <xf numFmtId="0" fontId="1" fillId="0" borderId="0"/>
    <xf numFmtId="0" fontId="23" fillId="0" borderId="0"/>
    <xf numFmtId="0" fontId="2" fillId="0" borderId="0"/>
    <xf numFmtId="0" fontId="21" fillId="0" borderId="0"/>
    <xf numFmtId="0" fontId="1" fillId="0" borderId="0"/>
  </cellStyleXfs>
  <cellXfs count="138">
    <xf numFmtId="0" fontId="0" fillId="0" borderId="0" xfId="0"/>
    <xf numFmtId="0" fontId="3" fillId="0" borderId="0" xfId="0" applyFont="1" applyAlignment="1">
      <alignment vertical="center"/>
    </xf>
    <xf numFmtId="0" fontId="3" fillId="0" borderId="0" xfId="0" applyFont="1" applyAlignment="1">
      <alignment horizontal="center" vertical="center"/>
    </xf>
    <xf numFmtId="164" fontId="3" fillId="0" borderId="0" xfId="1" applyFont="1" applyAlignment="1">
      <alignment vertical="center"/>
    </xf>
    <xf numFmtId="0" fontId="3" fillId="0" borderId="0" xfId="0" applyFont="1" applyAlignment="1">
      <alignment vertical="center" wrapText="1"/>
    </xf>
    <xf numFmtId="0" fontId="0" fillId="0" borderId="0" xfId="0" applyAlignment="1">
      <alignment vertical="center"/>
    </xf>
    <xf numFmtId="164" fontId="10" fillId="3" borderId="4" xfId="1" applyFont="1" applyFill="1" applyBorder="1" applyAlignment="1">
      <alignment horizontal="center" vertical="center" wrapText="1"/>
    </xf>
    <xf numFmtId="0" fontId="7"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164" fontId="7" fillId="5" borderId="3" xfId="1" applyFont="1" applyFill="1" applyBorder="1" applyAlignment="1">
      <alignment vertical="center"/>
    </xf>
    <xf numFmtId="0" fontId="7" fillId="4" borderId="3" xfId="0" applyFont="1" applyFill="1" applyBorder="1" applyAlignment="1">
      <alignment horizontal="center" vertical="center" wrapText="1"/>
    </xf>
    <xf numFmtId="164" fontId="7" fillId="4" borderId="6" xfId="1" applyFont="1" applyFill="1" applyBorder="1" applyAlignment="1">
      <alignment horizontal="center" vertical="center" wrapText="1"/>
    </xf>
    <xf numFmtId="0" fontId="3" fillId="0" borderId="3" xfId="0" applyFont="1" applyBorder="1" applyAlignment="1">
      <alignment vertical="center" wrapText="1"/>
    </xf>
    <xf numFmtId="0" fontId="14" fillId="0" borderId="0" xfId="0" applyFont="1" applyAlignment="1">
      <alignment vertical="center"/>
    </xf>
    <xf numFmtId="0" fontId="3" fillId="6" borderId="3" xfId="0" applyFont="1" applyFill="1" applyBorder="1" applyAlignment="1">
      <alignment horizontal="center" vertical="center" wrapText="1"/>
    </xf>
    <xf numFmtId="0" fontId="12" fillId="6" borderId="3" xfId="0" applyFont="1" applyFill="1" applyBorder="1" applyAlignment="1">
      <alignment vertical="center" wrapText="1"/>
    </xf>
    <xf numFmtId="0" fontId="11" fillId="6" borderId="3" xfId="0"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3" xfId="0" applyFont="1" applyFill="1" applyBorder="1" applyAlignment="1">
      <alignment horizontal="center" vertical="center"/>
    </xf>
    <xf numFmtId="0" fontId="3" fillId="6" borderId="3" xfId="0" applyFont="1" applyFill="1" applyBorder="1" applyAlignment="1">
      <alignment horizontal="center" vertical="center"/>
    </xf>
    <xf numFmtId="164" fontId="3" fillId="6" borderId="3" xfId="3" applyFont="1" applyFill="1" applyBorder="1" applyAlignment="1">
      <alignment vertical="center" wrapText="1"/>
    </xf>
    <xf numFmtId="164" fontId="3" fillId="6" borderId="3" xfId="1" applyFont="1" applyFill="1" applyBorder="1" applyAlignment="1">
      <alignment vertical="center"/>
    </xf>
    <xf numFmtId="164" fontId="7" fillId="6" borderId="3" xfId="0" applyNumberFormat="1" applyFont="1" applyFill="1" applyBorder="1" applyAlignment="1">
      <alignment vertical="center"/>
    </xf>
    <xf numFmtId="0" fontId="3" fillId="4" borderId="3" xfId="0"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3" fillId="4" borderId="3" xfId="1" applyFont="1" applyFill="1" applyBorder="1" applyAlignment="1">
      <alignment vertical="center"/>
    </xf>
    <xf numFmtId="0" fontId="3" fillId="6" borderId="3" xfId="0" applyFont="1" applyFill="1" applyBorder="1" applyAlignment="1">
      <alignment vertical="center" wrapText="1"/>
    </xf>
    <xf numFmtId="164" fontId="3" fillId="4" borderId="3" xfId="1" applyFont="1" applyFill="1" applyBorder="1" applyAlignment="1">
      <alignment horizontal="center" vertical="center" wrapText="1"/>
    </xf>
    <xf numFmtId="0" fontId="3"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left" vertical="center" wrapText="1"/>
    </xf>
    <xf numFmtId="0" fontId="13" fillId="0" borderId="3" xfId="2"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3" fillId="0" borderId="3" xfId="0" applyFont="1" applyBorder="1" applyAlignment="1">
      <alignment horizontal="center" vertical="center"/>
    </xf>
    <xf numFmtId="164" fontId="3" fillId="0" borderId="3" xfId="3" applyFont="1" applyFill="1" applyBorder="1" applyAlignment="1">
      <alignment vertical="center" wrapText="1"/>
    </xf>
    <xf numFmtId="164" fontId="3" fillId="0" borderId="3" xfId="1" applyFont="1" applyBorder="1" applyAlignment="1">
      <alignment vertical="center"/>
    </xf>
    <xf numFmtId="164" fontId="3" fillId="0" borderId="3" xfId="1" applyFont="1" applyFill="1" applyBorder="1" applyAlignment="1">
      <alignment vertical="center"/>
    </xf>
    <xf numFmtId="164" fontId="7" fillId="0" borderId="3" xfId="0" applyNumberFormat="1" applyFont="1" applyBorder="1" applyAlignment="1">
      <alignment vertical="center"/>
    </xf>
    <xf numFmtId="0" fontId="11" fillId="0" borderId="3" xfId="0" applyFont="1" applyBorder="1" applyAlignment="1">
      <alignment horizontal="left" vertical="center" wrapText="1"/>
    </xf>
    <xf numFmtId="0" fontId="12" fillId="0" borderId="3" xfId="0" applyFont="1" applyBorder="1" applyAlignment="1">
      <alignment horizontal="center" vertical="center" wrapText="1"/>
    </xf>
    <xf numFmtId="164" fontId="3" fillId="0" borderId="3" xfId="1"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7" fillId="0" borderId="3" xfId="0" applyFont="1" applyBorder="1" applyAlignment="1">
      <alignment vertical="center" wrapText="1"/>
    </xf>
    <xf numFmtId="0" fontId="3" fillId="4" borderId="3" xfId="0" applyFont="1" applyFill="1" applyBorder="1" applyAlignment="1">
      <alignment horizontal="center" vertical="center" wrapText="1"/>
    </xf>
    <xf numFmtId="0" fontId="3" fillId="0" borderId="3" xfId="0" applyFont="1" applyBorder="1" applyAlignment="1">
      <alignment vertical="center"/>
    </xf>
    <xf numFmtId="164" fontId="3" fillId="0" borderId="3" xfId="0" applyNumberFormat="1" applyFont="1" applyBorder="1" applyAlignment="1">
      <alignment vertical="center"/>
    </xf>
    <xf numFmtId="164" fontId="3" fillId="0" borderId="3" xfId="1" applyFont="1" applyBorder="1" applyAlignment="1">
      <alignment horizontal="center" vertical="center" wrapText="1"/>
    </xf>
    <xf numFmtId="0" fontId="3" fillId="0" borderId="3" xfId="2" applyFont="1" applyBorder="1" applyAlignment="1">
      <alignment horizontal="center" vertical="center" wrapText="1"/>
    </xf>
    <xf numFmtId="0" fontId="12" fillId="0" borderId="3" xfId="2" applyFont="1" applyBorder="1" applyAlignment="1">
      <alignment horizontal="left" vertical="center" wrapText="1"/>
    </xf>
    <xf numFmtId="0" fontId="3" fillId="0" borderId="3" xfId="2" applyFont="1" applyBorder="1" applyAlignment="1">
      <alignment horizontal="center" vertical="center"/>
    </xf>
    <xf numFmtId="164" fontId="3" fillId="0" borderId="3" xfId="3" applyFont="1" applyFill="1" applyBorder="1" applyAlignment="1">
      <alignment vertical="center"/>
    </xf>
    <xf numFmtId="0" fontId="17" fillId="0" borderId="0" xfId="0" applyFont="1" applyAlignment="1">
      <alignment vertical="center"/>
    </xf>
    <xf numFmtId="0" fontId="15" fillId="0" borderId="3" xfId="0" applyFont="1" applyBorder="1" applyAlignment="1">
      <alignment vertical="center" wrapText="1"/>
    </xf>
    <xf numFmtId="0" fontId="15" fillId="0" borderId="3" xfId="2" applyFont="1" applyBorder="1" applyAlignment="1">
      <alignment horizontal="left" vertical="center" wrapText="1"/>
    </xf>
    <xf numFmtId="164" fontId="3" fillId="0" borderId="3" xfId="3" applyFont="1" applyFill="1" applyBorder="1" applyAlignment="1" applyProtection="1">
      <alignment vertical="center"/>
    </xf>
    <xf numFmtId="164" fontId="3" fillId="0" borderId="3" xfId="0" applyNumberFormat="1" applyFont="1" applyBorder="1" applyAlignment="1">
      <alignment horizontal="center" vertical="center"/>
    </xf>
    <xf numFmtId="0" fontId="13" fillId="0" borderId="3" xfId="0" applyFont="1" applyBorder="1" applyAlignment="1">
      <alignment horizontal="left" vertical="top" wrapText="1"/>
    </xf>
    <xf numFmtId="164" fontId="3" fillId="0" borderId="3" xfId="1" applyFont="1" applyFill="1" applyBorder="1" applyAlignment="1">
      <alignment vertical="center" wrapText="1"/>
    </xf>
    <xf numFmtId="0" fontId="12" fillId="6" borderId="3" xfId="0" applyFont="1" applyFill="1" applyBorder="1" applyAlignment="1">
      <alignment horizontal="center" vertical="center" wrapText="1"/>
    </xf>
    <xf numFmtId="0" fontId="13" fillId="0" borderId="3" xfId="0" applyFont="1" applyBorder="1" applyAlignment="1">
      <alignment vertical="center" wrapText="1"/>
    </xf>
    <xf numFmtId="164" fontId="3" fillId="0" borderId="3" xfId="1" applyFont="1" applyBorder="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xf>
    <xf numFmtId="164" fontId="14" fillId="0" borderId="0" xfId="1" applyFont="1" applyAlignment="1">
      <alignment vertical="center"/>
    </xf>
    <xf numFmtId="0" fontId="14" fillId="0" borderId="0" xfId="0" applyFont="1" applyAlignment="1">
      <alignment vertical="center" wrapText="1"/>
    </xf>
    <xf numFmtId="0" fontId="17" fillId="0" borderId="3" xfId="0" applyFont="1" applyBorder="1" applyAlignment="1">
      <alignment horizontal="center" vertical="center" wrapText="1"/>
    </xf>
    <xf numFmtId="0" fontId="25" fillId="0" borderId="3"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horizontal="left" vertical="center" wrapText="1"/>
    </xf>
    <xf numFmtId="0" fontId="17" fillId="0" borderId="3" xfId="0" applyFont="1" applyBorder="1" applyAlignment="1">
      <alignment horizontal="center" vertical="center"/>
    </xf>
    <xf numFmtId="0" fontId="17" fillId="0" borderId="3" xfId="0" applyFont="1" applyBorder="1" applyAlignment="1">
      <alignment vertical="center"/>
    </xf>
    <xf numFmtId="164" fontId="17" fillId="0" borderId="1" xfId="1" applyFont="1" applyBorder="1" applyAlignment="1">
      <alignment vertical="center"/>
    </xf>
    <xf numFmtId="0" fontId="14" fillId="0" borderId="3" xfId="0" applyFont="1" applyBorder="1" applyAlignment="1">
      <alignment vertical="center"/>
    </xf>
    <xf numFmtId="0" fontId="26" fillId="0" borderId="3" xfId="0" applyFont="1" applyBorder="1" applyAlignment="1">
      <alignment wrapText="1"/>
    </xf>
    <xf numFmtId="0" fontId="16" fillId="0" borderId="0" xfId="0" applyFont="1"/>
    <xf numFmtId="164" fontId="3" fillId="0" borderId="3" xfId="3" applyFont="1" applyBorder="1" applyAlignment="1">
      <alignment vertical="center" wrapText="1"/>
    </xf>
    <xf numFmtId="0" fontId="13" fillId="0" borderId="3" xfId="2" applyFont="1" applyBorder="1" applyAlignment="1">
      <alignment horizontal="center" vertical="center" wrapText="1"/>
    </xf>
    <xf numFmtId="0" fontId="19" fillId="0" borderId="3" xfId="0" applyFont="1" applyBorder="1" applyAlignment="1">
      <alignment horizontal="left" vertical="center" wrapText="1"/>
    </xf>
    <xf numFmtId="0" fontId="3" fillId="0" borderId="3" xfId="3" applyNumberFormat="1" applyFont="1" applyFill="1" applyBorder="1" applyAlignment="1">
      <alignment horizontal="center" vertical="center"/>
    </xf>
    <xf numFmtId="0" fontId="3" fillId="0" borderId="3" xfId="3" applyNumberFormat="1" applyFont="1" applyFill="1" applyBorder="1" applyAlignment="1">
      <alignment horizontal="center" vertical="center" wrapText="1"/>
    </xf>
    <xf numFmtId="44" fontId="3" fillId="0" borderId="3" xfId="2"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6" borderId="3" xfId="0" applyFont="1" applyFill="1" applyBorder="1" applyAlignment="1">
      <alignment horizontal="center" vertical="center" wrapText="1"/>
    </xf>
    <xf numFmtId="8" fontId="13" fillId="6" borderId="3" xfId="0" applyNumberFormat="1" applyFont="1" applyFill="1" applyBorder="1" applyAlignment="1">
      <alignment horizontal="left" vertical="center" wrapText="1"/>
    </xf>
    <xf numFmtId="8" fontId="13" fillId="6" borderId="3" xfId="0" applyNumberFormat="1" applyFont="1" applyFill="1" applyBorder="1" applyAlignment="1">
      <alignment vertical="center" wrapText="1"/>
    </xf>
    <xf numFmtId="0" fontId="19" fillId="6"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3" fillId="7" borderId="0" xfId="0" applyFont="1" applyFill="1" applyBorder="1" applyAlignment="1">
      <alignment vertical="center" wrapText="1"/>
    </xf>
    <xf numFmtId="0" fontId="13" fillId="7" borderId="0" xfId="2" applyFont="1" applyFill="1" applyBorder="1" applyAlignment="1">
      <alignment horizontal="left" vertical="center" wrapText="1"/>
    </xf>
    <xf numFmtId="0" fontId="13"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0" xfId="0" applyFont="1" applyFill="1" applyBorder="1" applyAlignment="1">
      <alignment horizontal="center" vertical="center" wrapText="1"/>
    </xf>
    <xf numFmtId="164" fontId="3" fillId="7" borderId="0" xfId="3" applyFont="1" applyFill="1" applyBorder="1" applyAlignment="1">
      <alignment vertical="center" wrapText="1"/>
    </xf>
    <xf numFmtId="164" fontId="3" fillId="7" borderId="0" xfId="1" applyFont="1" applyFill="1" applyBorder="1" applyAlignment="1">
      <alignment vertical="center"/>
    </xf>
    <xf numFmtId="164" fontId="7" fillId="7" borderId="0" xfId="0" applyNumberFormat="1" applyFont="1" applyFill="1" applyBorder="1" applyAlignment="1">
      <alignment vertical="center"/>
    </xf>
    <xf numFmtId="0" fontId="3" fillId="7" borderId="3" xfId="0" applyFont="1" applyFill="1" applyBorder="1" applyAlignment="1">
      <alignment horizontal="center" vertical="center"/>
    </xf>
    <xf numFmtId="164" fontId="3" fillId="7" borderId="3" xfId="0" applyNumberFormat="1" applyFont="1" applyFill="1" applyBorder="1" applyAlignment="1">
      <alignment horizontal="center" vertical="center"/>
    </xf>
    <xf numFmtId="164" fontId="3" fillId="7" borderId="3" xfId="1" applyFont="1" applyFill="1" applyBorder="1" applyAlignment="1">
      <alignment vertical="center"/>
    </xf>
    <xf numFmtId="0" fontId="12" fillId="7" borderId="3" xfId="0" applyFont="1" applyFill="1" applyBorder="1" applyAlignment="1">
      <alignment vertical="center" wrapText="1"/>
    </xf>
    <xf numFmtId="0" fontId="26" fillId="7" borderId="3" xfId="0" applyFont="1" applyFill="1" applyBorder="1" applyAlignment="1">
      <alignment wrapText="1"/>
    </xf>
    <xf numFmtId="0" fontId="13" fillId="7" borderId="3" xfId="0" applyFont="1" applyFill="1" applyBorder="1" applyAlignment="1">
      <alignment horizontal="left" vertical="center" wrapText="1"/>
    </xf>
    <xf numFmtId="0" fontId="13" fillId="7" borderId="3" xfId="0" applyFont="1" applyFill="1" applyBorder="1" applyAlignment="1">
      <alignment horizontal="center" vertical="center"/>
    </xf>
    <xf numFmtId="164" fontId="7" fillId="7" borderId="3" xfId="0" applyNumberFormat="1" applyFont="1" applyFill="1" applyBorder="1" applyAlignment="1">
      <alignment vertical="center"/>
    </xf>
    <xf numFmtId="164" fontId="3" fillId="7" borderId="3" xfId="3" applyFont="1" applyFill="1" applyBorder="1" applyAlignment="1">
      <alignment vertical="center" wrapText="1"/>
    </xf>
    <xf numFmtId="164" fontId="3" fillId="7" borderId="3" xfId="1" applyFont="1" applyFill="1" applyBorder="1" applyAlignment="1">
      <alignment vertical="center" wrapText="1"/>
    </xf>
    <xf numFmtId="0" fontId="3" fillId="7" borderId="3" xfId="0" applyFont="1" applyFill="1" applyBorder="1" applyAlignment="1">
      <alignment vertical="center"/>
    </xf>
    <xf numFmtId="0" fontId="7" fillId="7" borderId="3" xfId="0" applyFont="1" applyFill="1" applyBorder="1" applyAlignment="1">
      <alignment vertical="center" wrapText="1"/>
    </xf>
    <xf numFmtId="0" fontId="12" fillId="7" borderId="3" xfId="0" applyFont="1" applyFill="1" applyBorder="1" applyAlignment="1">
      <alignment horizontal="left" vertical="center" wrapText="1"/>
    </xf>
    <xf numFmtId="0" fontId="3" fillId="7" borderId="3" xfId="0" applyFont="1" applyFill="1" applyBorder="1" applyAlignment="1">
      <alignment vertical="center" wrapText="1"/>
    </xf>
    <xf numFmtId="164" fontId="3" fillId="7" borderId="3" xfId="1" applyFont="1" applyFill="1" applyBorder="1" applyAlignment="1">
      <alignment horizontal="center" vertical="center" wrapText="1"/>
    </xf>
    <xf numFmtId="164" fontId="3" fillId="7" borderId="3" xfId="0" applyNumberFormat="1" applyFont="1" applyFill="1" applyBorder="1" applyAlignment="1">
      <alignment vertical="center"/>
    </xf>
    <xf numFmtId="164" fontId="3" fillId="7" borderId="3" xfId="0" applyNumberFormat="1" applyFont="1" applyFill="1" applyBorder="1" applyAlignment="1">
      <alignment horizontal="center" vertical="center" wrapText="1"/>
    </xf>
    <xf numFmtId="0" fontId="19" fillId="7" borderId="3" xfId="0" applyFont="1" applyFill="1" applyBorder="1" applyAlignment="1">
      <alignment horizontal="left" vertical="center" wrapText="1"/>
    </xf>
    <xf numFmtId="0" fontId="13" fillId="7" borderId="3" xfId="2" applyFont="1" applyFill="1" applyBorder="1" applyAlignment="1">
      <alignment horizontal="left" vertical="center" wrapText="1"/>
    </xf>
    <xf numFmtId="0" fontId="3" fillId="7" borderId="3" xfId="2" applyFont="1" applyFill="1" applyBorder="1" applyAlignment="1">
      <alignment horizontal="center" vertical="center"/>
    </xf>
    <xf numFmtId="0" fontId="3" fillId="7" borderId="3" xfId="3" applyNumberFormat="1" applyFont="1" applyFill="1" applyBorder="1" applyAlignment="1">
      <alignment horizontal="center" vertical="center" wrapText="1"/>
    </xf>
    <xf numFmtId="44" fontId="3" fillId="7" borderId="3" xfId="2" applyNumberFormat="1" applyFont="1" applyFill="1" applyBorder="1" applyAlignment="1">
      <alignment horizontal="center" vertical="center" wrapText="1"/>
    </xf>
    <xf numFmtId="0" fontId="3" fillId="7" borderId="3" xfId="3" applyNumberFormat="1" applyFont="1" applyFill="1" applyBorder="1" applyAlignment="1">
      <alignment horizontal="center" vertical="center"/>
    </xf>
    <xf numFmtId="164" fontId="3" fillId="7" borderId="3" xfId="3" applyFont="1" applyFill="1" applyBorder="1" applyAlignment="1" applyProtection="1">
      <alignment vertical="center"/>
    </xf>
    <xf numFmtId="0" fontId="13" fillId="7" borderId="3" xfId="0" applyFont="1" applyFill="1" applyBorder="1" applyAlignment="1">
      <alignment horizontal="left" vertical="top" wrapText="1"/>
    </xf>
    <xf numFmtId="0" fontId="3" fillId="8" borderId="3" xfId="0" applyFont="1" applyFill="1" applyBorder="1" applyAlignment="1">
      <alignment horizontal="center" vertical="center" wrapText="1"/>
    </xf>
    <xf numFmtId="0" fontId="7" fillId="8" borderId="3" xfId="0" applyFont="1" applyFill="1" applyBorder="1" applyAlignment="1">
      <alignment vertical="center" wrapText="1"/>
    </xf>
    <xf numFmtId="0" fontId="7" fillId="8" borderId="3" xfId="0" applyFont="1" applyFill="1" applyBorder="1" applyAlignment="1">
      <alignment horizontal="left" vertical="center" wrapText="1"/>
    </xf>
    <xf numFmtId="0" fontId="14" fillId="8" borderId="0" xfId="0" applyFont="1" applyFill="1" applyAlignment="1">
      <alignment vertical="center"/>
    </xf>
    <xf numFmtId="0" fontId="14" fillId="8" borderId="0" xfId="0" applyFont="1" applyFill="1" applyAlignment="1">
      <alignment horizontal="center" vertical="center"/>
    </xf>
    <xf numFmtId="164" fontId="3" fillId="8" borderId="3" xfId="1" applyFont="1" applyFill="1" applyBorder="1" applyAlignment="1">
      <alignment vertical="center"/>
    </xf>
    <xf numFmtId="0" fontId="3" fillId="8" borderId="3" xfId="0" applyFont="1" applyFill="1" applyBorder="1" applyAlignment="1">
      <alignment vertical="center" wrapText="1"/>
    </xf>
    <xf numFmtId="0" fontId="7" fillId="4" borderId="5" xfId="0" applyFont="1" applyFill="1" applyBorder="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9"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23">
    <cellStyle name="Comma 2" xfId="4" xr:uid="{00000000-0005-0000-0000-000000000000}"/>
    <cellStyle name="Comma 3" xfId="5" xr:uid="{00000000-0005-0000-0000-000001000000}"/>
    <cellStyle name="Currency" xfId="1" builtinId="4"/>
    <cellStyle name="Currency 2" xfId="6" xr:uid="{00000000-0005-0000-0000-000003000000}"/>
    <cellStyle name="Currency 2 2" xfId="7" xr:uid="{00000000-0005-0000-0000-000004000000}"/>
    <cellStyle name="Currency 2 3" xfId="8" xr:uid="{00000000-0005-0000-0000-000005000000}"/>
    <cellStyle name="Currency 3" xfId="9" xr:uid="{00000000-0005-0000-0000-000006000000}"/>
    <cellStyle name="Currency 3 2" xfId="10" xr:uid="{00000000-0005-0000-0000-000007000000}"/>
    <cellStyle name="Currency 4" xfId="11" xr:uid="{00000000-0005-0000-0000-000008000000}"/>
    <cellStyle name="Currency 5" xfId="3" xr:uid="{00000000-0005-0000-0000-000009000000}"/>
    <cellStyle name="Currency 6" xfId="12" xr:uid="{00000000-0005-0000-0000-00000A000000}"/>
    <cellStyle name="Normal" xfId="0" builtinId="0"/>
    <cellStyle name="Normal 2" xfId="13" xr:uid="{00000000-0005-0000-0000-00000C000000}"/>
    <cellStyle name="Normal 2 2" xfId="14" xr:uid="{00000000-0005-0000-0000-00000D000000}"/>
    <cellStyle name="Normal 2 3" xfId="15" xr:uid="{00000000-0005-0000-0000-00000E000000}"/>
    <cellStyle name="Normal 2 4" xfId="16" xr:uid="{00000000-0005-0000-0000-00000F000000}"/>
    <cellStyle name="Normal 3" xfId="17" xr:uid="{00000000-0005-0000-0000-000010000000}"/>
    <cellStyle name="Normal 4" xfId="18" xr:uid="{00000000-0005-0000-0000-000011000000}"/>
    <cellStyle name="Normal 4 2" xfId="19" xr:uid="{00000000-0005-0000-0000-000012000000}"/>
    <cellStyle name="Normal 5" xfId="20" xr:uid="{00000000-0005-0000-0000-000013000000}"/>
    <cellStyle name="Normal 6" xfId="2" xr:uid="{00000000-0005-0000-0000-000014000000}"/>
    <cellStyle name="Normal 7" xfId="21" xr:uid="{00000000-0005-0000-0000-000015000000}"/>
    <cellStyle name="Normal 8" xfId="22"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abSelected="1" zoomScale="70" zoomScaleNormal="70" workbookViewId="0">
      <pane ySplit="5" topLeftCell="A90" activePane="bottomLeft" state="frozen"/>
      <selection pane="bottomLeft" activeCell="N94" sqref="N94"/>
    </sheetView>
  </sheetViews>
  <sheetFormatPr defaultColWidth="11.09765625" defaultRowHeight="13.8"/>
  <cols>
    <col min="1" max="1" width="11.09765625" style="14" customWidth="1"/>
    <col min="2" max="2" width="15.8984375" style="14" customWidth="1"/>
    <col min="3" max="3" width="14.8984375" style="64" customWidth="1"/>
    <col min="4" max="4" width="36.19921875" style="14" customWidth="1"/>
    <col min="5" max="5" width="25.3984375" style="14" customWidth="1"/>
    <col min="6" max="6" width="6" style="65" customWidth="1"/>
    <col min="7" max="7" width="9.19921875" style="65" customWidth="1"/>
    <col min="8" max="8" width="9.09765625" style="65" customWidth="1"/>
    <col min="9" max="9" width="13.09765625" style="14" customWidth="1"/>
    <col min="10" max="10" width="11.09765625" style="14" customWidth="1"/>
    <col min="11" max="11" width="13.8984375" style="14" customWidth="1"/>
    <col min="12" max="12" width="9.5" style="14" customWidth="1"/>
    <col min="13" max="13" width="8.796875" style="14" customWidth="1"/>
    <col min="14" max="14" width="19.8984375" style="14" customWidth="1"/>
    <col min="15" max="15" width="14.5" style="14" customWidth="1"/>
    <col min="16" max="16" width="13.59765625" style="14" customWidth="1"/>
    <col min="17" max="17" width="15" style="14" customWidth="1"/>
    <col min="18" max="18" width="17.69921875" style="14" customWidth="1"/>
    <col min="19" max="19" width="11.19921875" style="66" customWidth="1"/>
    <col min="20" max="20" width="47.8984375" style="67" customWidth="1"/>
    <col min="21" max="16384" width="11.09765625" style="14"/>
  </cols>
  <sheetData>
    <row r="1" spans="1:20" s="5" customFormat="1" ht="15.6">
      <c r="A1" s="1"/>
      <c r="B1" s="133" t="s">
        <v>0</v>
      </c>
      <c r="C1" s="133"/>
      <c r="D1" s="133"/>
      <c r="E1" s="133"/>
      <c r="F1" s="133"/>
      <c r="G1" s="133"/>
      <c r="H1" s="133"/>
      <c r="I1" s="133"/>
      <c r="J1" s="133"/>
      <c r="K1" s="133"/>
      <c r="L1" s="133"/>
      <c r="M1" s="133"/>
      <c r="N1" s="133"/>
      <c r="O1" s="2"/>
      <c r="P1" s="2"/>
      <c r="Q1" s="2"/>
      <c r="R1" s="2"/>
      <c r="S1" s="3"/>
      <c r="T1" s="4"/>
    </row>
    <row r="2" spans="1:20" s="5" customFormat="1" ht="15.6">
      <c r="A2" s="1"/>
      <c r="B2" s="134" t="s">
        <v>1</v>
      </c>
      <c r="C2" s="134"/>
      <c r="D2" s="134"/>
      <c r="E2" s="134"/>
      <c r="F2" s="134"/>
      <c r="G2" s="134"/>
      <c r="H2" s="134"/>
      <c r="I2" s="134"/>
      <c r="J2" s="134"/>
      <c r="K2" s="134"/>
      <c r="L2" s="134"/>
      <c r="M2" s="134"/>
      <c r="N2" s="134"/>
      <c r="O2" s="134"/>
      <c r="P2" s="134"/>
      <c r="Q2" s="134"/>
      <c r="R2" s="134"/>
      <c r="S2" s="3"/>
      <c r="T2" s="4"/>
    </row>
    <row r="3" spans="1:20" s="5" customFormat="1" ht="24.9" customHeight="1">
      <c r="A3" s="1"/>
      <c r="B3" s="135" t="s">
        <v>2</v>
      </c>
      <c r="C3" s="135"/>
      <c r="D3" s="135"/>
      <c r="E3" s="135"/>
      <c r="F3" s="135"/>
      <c r="G3" s="135"/>
      <c r="H3" s="135"/>
      <c r="I3" s="135"/>
      <c r="J3" s="135"/>
      <c r="K3" s="135"/>
      <c r="L3" s="135"/>
      <c r="M3" s="135"/>
      <c r="N3" s="135"/>
      <c r="O3" s="135"/>
      <c r="P3" s="135"/>
      <c r="Q3" s="135"/>
      <c r="R3" s="135"/>
      <c r="S3" s="3"/>
      <c r="T3" s="4"/>
    </row>
    <row r="4" spans="1:20" s="5" customFormat="1" ht="22.8">
      <c r="A4" s="136"/>
      <c r="B4" s="136"/>
      <c r="C4" s="136"/>
      <c r="D4" s="136"/>
      <c r="E4" s="136"/>
      <c r="F4" s="136"/>
      <c r="G4" s="136"/>
      <c r="H4" s="136"/>
      <c r="I4" s="136"/>
      <c r="J4" s="136"/>
      <c r="K4" s="136"/>
      <c r="L4" s="136"/>
      <c r="M4" s="136"/>
      <c r="N4" s="136"/>
      <c r="O4" s="137" t="s">
        <v>3</v>
      </c>
      <c r="P4" s="137"/>
      <c r="Q4" s="137"/>
      <c r="R4" s="137"/>
      <c r="S4" s="6"/>
      <c r="T4" s="132" t="s">
        <v>4</v>
      </c>
    </row>
    <row r="5" spans="1:20" s="5" customFormat="1" ht="50.1" customHeight="1">
      <c r="A5" s="7" t="s">
        <v>5</v>
      </c>
      <c r="B5" s="8" t="s">
        <v>6</v>
      </c>
      <c r="C5" s="8" t="s">
        <v>7</v>
      </c>
      <c r="D5" s="9" t="s">
        <v>8</v>
      </c>
      <c r="E5" s="9" t="s">
        <v>9</v>
      </c>
      <c r="F5" s="7" t="s">
        <v>10</v>
      </c>
      <c r="G5" s="7" t="s">
        <v>11</v>
      </c>
      <c r="H5" s="7" t="s">
        <v>12</v>
      </c>
      <c r="I5" s="7" t="s">
        <v>13</v>
      </c>
      <c r="J5" s="7" t="s">
        <v>14</v>
      </c>
      <c r="K5" s="10" t="s">
        <v>15</v>
      </c>
      <c r="L5" s="7" t="s">
        <v>16</v>
      </c>
      <c r="M5" s="7" t="s">
        <v>17</v>
      </c>
      <c r="N5" s="7" t="s">
        <v>18</v>
      </c>
      <c r="O5" s="11" t="s">
        <v>19</v>
      </c>
      <c r="P5" s="11" t="s">
        <v>20</v>
      </c>
      <c r="Q5" s="11" t="s">
        <v>21</v>
      </c>
      <c r="R5" s="11" t="s">
        <v>22</v>
      </c>
      <c r="S5" s="12" t="s">
        <v>23</v>
      </c>
      <c r="T5" s="132"/>
    </row>
    <row r="6" spans="1:20" ht="53.25" customHeight="1">
      <c r="A6" s="15" t="s">
        <v>24</v>
      </c>
      <c r="B6" s="16" t="s">
        <v>25</v>
      </c>
      <c r="C6" s="17" t="s">
        <v>26</v>
      </c>
      <c r="D6" s="18" t="s">
        <v>27</v>
      </c>
      <c r="E6" s="19" t="s">
        <v>28</v>
      </c>
      <c r="F6" s="20" t="s">
        <v>29</v>
      </c>
      <c r="G6" s="21" t="s">
        <v>30</v>
      </c>
      <c r="H6" s="15">
        <v>20</v>
      </c>
      <c r="I6" s="22">
        <v>35000</v>
      </c>
      <c r="J6" s="21">
        <v>1</v>
      </c>
      <c r="K6" s="23">
        <f t="shared" ref="K6:K35" si="0">I6*J6</f>
        <v>35000</v>
      </c>
      <c r="L6" s="23">
        <f>K6*0.09</f>
        <v>3150</v>
      </c>
      <c r="M6" s="23"/>
      <c r="N6" s="24">
        <f t="shared" ref="N6:N35" si="1">K6+L6+M6</f>
        <v>38150</v>
      </c>
      <c r="O6" s="25"/>
      <c r="P6" s="25"/>
      <c r="Q6" s="26"/>
      <c r="R6" s="25"/>
      <c r="S6" s="27"/>
      <c r="T6" s="13" t="s">
        <v>108</v>
      </c>
    </row>
    <row r="7" spans="1:20" ht="24" customHeight="1">
      <c r="A7" s="15" t="s">
        <v>24</v>
      </c>
      <c r="B7" s="16" t="s">
        <v>25</v>
      </c>
      <c r="C7" s="17" t="s">
        <v>31</v>
      </c>
      <c r="D7" s="28" t="s">
        <v>32</v>
      </c>
      <c r="E7" s="19" t="s">
        <v>33</v>
      </c>
      <c r="F7" s="20" t="s">
        <v>34</v>
      </c>
      <c r="G7" s="20" t="s">
        <v>35</v>
      </c>
      <c r="H7" s="15">
        <v>1</v>
      </c>
      <c r="I7" s="23">
        <v>2868</v>
      </c>
      <c r="J7" s="21">
        <v>1</v>
      </c>
      <c r="K7" s="23">
        <f t="shared" si="0"/>
        <v>2868</v>
      </c>
      <c r="L7" s="23">
        <f>K7*0.09125</f>
        <v>261.70499999999998</v>
      </c>
      <c r="M7" s="23">
        <v>0</v>
      </c>
      <c r="N7" s="24">
        <f t="shared" si="1"/>
        <v>3129.7049999999999</v>
      </c>
      <c r="O7" s="26"/>
      <c r="P7" s="25"/>
      <c r="Q7" s="25"/>
      <c r="R7" s="25"/>
      <c r="S7" s="27"/>
      <c r="T7" s="13"/>
    </row>
    <row r="8" spans="1:20" ht="24" customHeight="1">
      <c r="A8" s="15" t="s">
        <v>24</v>
      </c>
      <c r="B8" s="16" t="s">
        <v>25</v>
      </c>
      <c r="C8" s="17" t="s">
        <v>31</v>
      </c>
      <c r="D8" s="28" t="s">
        <v>36</v>
      </c>
      <c r="E8" s="19" t="s">
        <v>33</v>
      </c>
      <c r="F8" s="20" t="s">
        <v>34</v>
      </c>
      <c r="G8" s="20" t="s">
        <v>35</v>
      </c>
      <c r="H8" s="15">
        <v>1</v>
      </c>
      <c r="I8" s="23">
        <v>1000</v>
      </c>
      <c r="J8" s="21">
        <v>1</v>
      </c>
      <c r="K8" s="23">
        <f t="shared" si="0"/>
        <v>1000</v>
      </c>
      <c r="L8" s="23">
        <f>K8*0.09125</f>
        <v>91.25</v>
      </c>
      <c r="M8" s="23">
        <v>0</v>
      </c>
      <c r="N8" s="24">
        <f t="shared" si="1"/>
        <v>1091.25</v>
      </c>
      <c r="O8" s="26"/>
      <c r="P8" s="25"/>
      <c r="Q8" s="25"/>
      <c r="R8" s="25"/>
      <c r="S8" s="27"/>
      <c r="T8" s="13"/>
    </row>
    <row r="9" spans="1:20" ht="24" customHeight="1">
      <c r="A9" s="30" t="s">
        <v>24</v>
      </c>
      <c r="B9" s="31" t="s">
        <v>25</v>
      </c>
      <c r="C9" s="41" t="s">
        <v>31</v>
      </c>
      <c r="D9" s="13" t="s">
        <v>37</v>
      </c>
      <c r="E9" s="34" t="s">
        <v>38</v>
      </c>
      <c r="F9" s="35" t="s">
        <v>34</v>
      </c>
      <c r="G9" s="35" t="s">
        <v>35</v>
      </c>
      <c r="H9" s="30">
        <v>1</v>
      </c>
      <c r="I9" s="39">
        <v>1000</v>
      </c>
      <c r="J9" s="36">
        <v>1</v>
      </c>
      <c r="K9" s="39">
        <f t="shared" si="0"/>
        <v>1000</v>
      </c>
      <c r="L9" s="39">
        <v>0</v>
      </c>
      <c r="M9" s="39">
        <v>0</v>
      </c>
      <c r="N9" s="40">
        <f t="shared" si="1"/>
        <v>1000</v>
      </c>
      <c r="O9" s="58"/>
      <c r="P9" s="36"/>
      <c r="Q9" s="36"/>
      <c r="R9" s="36"/>
      <c r="S9" s="77"/>
      <c r="T9" s="13"/>
    </row>
    <row r="10" spans="1:20" ht="24" customHeight="1">
      <c r="A10" s="15" t="s">
        <v>24</v>
      </c>
      <c r="B10" s="16" t="s">
        <v>25</v>
      </c>
      <c r="C10" s="17" t="s">
        <v>31</v>
      </c>
      <c r="D10" s="28" t="s">
        <v>39</v>
      </c>
      <c r="E10" s="19" t="s">
        <v>38</v>
      </c>
      <c r="F10" s="20" t="s">
        <v>34</v>
      </c>
      <c r="G10" s="20" t="s">
        <v>35</v>
      </c>
      <c r="H10" s="15">
        <v>1</v>
      </c>
      <c r="I10" s="23">
        <v>1300</v>
      </c>
      <c r="J10" s="21">
        <v>1</v>
      </c>
      <c r="K10" s="23">
        <f t="shared" si="0"/>
        <v>1300</v>
      </c>
      <c r="L10" s="23">
        <v>0</v>
      </c>
      <c r="M10" s="23">
        <v>0</v>
      </c>
      <c r="N10" s="24">
        <f t="shared" si="1"/>
        <v>1300</v>
      </c>
      <c r="O10" s="26"/>
      <c r="P10" s="25"/>
      <c r="Q10" s="25"/>
      <c r="R10" s="25"/>
      <c r="S10" s="29"/>
      <c r="T10" s="13"/>
    </row>
    <row r="11" spans="1:20" ht="24" customHeight="1">
      <c r="A11" s="30" t="s">
        <v>24</v>
      </c>
      <c r="B11" s="31" t="s">
        <v>25</v>
      </c>
      <c r="C11" s="32" t="s">
        <v>40</v>
      </c>
      <c r="D11" s="33" t="s">
        <v>41</v>
      </c>
      <c r="E11" s="34" t="s">
        <v>42</v>
      </c>
      <c r="F11" s="35" t="s">
        <v>34</v>
      </c>
      <c r="G11" s="36" t="s">
        <v>43</v>
      </c>
      <c r="H11" s="30">
        <v>1</v>
      </c>
      <c r="I11" s="37">
        <v>5000</v>
      </c>
      <c r="J11" s="36">
        <v>2</v>
      </c>
      <c r="K11" s="38">
        <f t="shared" si="0"/>
        <v>10000</v>
      </c>
      <c r="L11" s="38">
        <v>0</v>
      </c>
      <c r="M11" s="39">
        <v>0</v>
      </c>
      <c r="N11" s="40">
        <f t="shared" si="1"/>
        <v>10000</v>
      </c>
      <c r="O11" s="25"/>
      <c r="P11" s="25"/>
      <c r="Q11" s="26"/>
      <c r="R11" s="25"/>
      <c r="S11" s="27"/>
      <c r="T11" s="13"/>
    </row>
    <row r="12" spans="1:20" ht="24" customHeight="1">
      <c r="A12" s="30" t="s">
        <v>24</v>
      </c>
      <c r="B12" s="31" t="s">
        <v>25</v>
      </c>
      <c r="C12" s="41" t="s">
        <v>40</v>
      </c>
      <c r="D12" s="33" t="s">
        <v>44</v>
      </c>
      <c r="E12" s="34" t="s">
        <v>45</v>
      </c>
      <c r="F12" s="35" t="s">
        <v>34</v>
      </c>
      <c r="G12" s="35" t="s">
        <v>43</v>
      </c>
      <c r="H12" s="30">
        <v>1</v>
      </c>
      <c r="I12" s="38">
        <v>2000</v>
      </c>
      <c r="J12" s="36">
        <v>1</v>
      </c>
      <c r="K12" s="38">
        <f t="shared" si="0"/>
        <v>2000</v>
      </c>
      <c r="L12" s="38">
        <v>0</v>
      </c>
      <c r="M12" s="39">
        <v>0</v>
      </c>
      <c r="N12" s="40">
        <f t="shared" si="1"/>
        <v>2000</v>
      </c>
      <c r="O12" s="25"/>
      <c r="P12" s="25"/>
      <c r="Q12" s="26"/>
      <c r="R12" s="25"/>
      <c r="S12" s="27"/>
      <c r="T12" s="13"/>
    </row>
    <row r="13" spans="1:20" ht="24" customHeight="1">
      <c r="A13" s="30" t="s">
        <v>24</v>
      </c>
      <c r="B13" s="31" t="s">
        <v>46</v>
      </c>
      <c r="C13" s="41" t="s">
        <v>26</v>
      </c>
      <c r="D13" s="33" t="s">
        <v>47</v>
      </c>
      <c r="E13" s="19" t="s">
        <v>33</v>
      </c>
      <c r="F13" s="35" t="s">
        <v>34</v>
      </c>
      <c r="G13" s="35" t="s">
        <v>35</v>
      </c>
      <c r="H13" s="30">
        <v>30</v>
      </c>
      <c r="I13" s="38">
        <v>5200</v>
      </c>
      <c r="J13" s="36">
        <v>1</v>
      </c>
      <c r="K13" s="23">
        <f t="shared" si="0"/>
        <v>5200</v>
      </c>
      <c r="L13" s="39">
        <f t="shared" ref="L13:L23" si="2">K13*0.09125</f>
        <v>474.5</v>
      </c>
      <c r="M13" s="39">
        <v>600</v>
      </c>
      <c r="N13" s="40">
        <f t="shared" si="1"/>
        <v>6274.5</v>
      </c>
      <c r="O13" s="25"/>
      <c r="P13" s="25"/>
      <c r="Q13" s="26"/>
      <c r="R13" s="25"/>
      <c r="S13" s="27"/>
      <c r="T13" s="13" t="s">
        <v>48</v>
      </c>
    </row>
    <row r="14" spans="1:20" ht="24" customHeight="1">
      <c r="A14" s="30" t="s">
        <v>24</v>
      </c>
      <c r="B14" s="31" t="s">
        <v>25</v>
      </c>
      <c r="C14" s="41" t="s">
        <v>26</v>
      </c>
      <c r="D14" s="33" t="s">
        <v>49</v>
      </c>
      <c r="E14" s="19" t="s">
        <v>33</v>
      </c>
      <c r="F14" s="35" t="s">
        <v>34</v>
      </c>
      <c r="G14" s="35" t="s">
        <v>35</v>
      </c>
      <c r="H14" s="30">
        <v>40</v>
      </c>
      <c r="I14" s="38">
        <v>15000</v>
      </c>
      <c r="J14" s="36">
        <v>1</v>
      </c>
      <c r="K14" s="38">
        <f t="shared" si="0"/>
        <v>15000</v>
      </c>
      <c r="L14" s="39">
        <f t="shared" si="2"/>
        <v>1368.75</v>
      </c>
      <c r="M14" s="39">
        <v>500</v>
      </c>
      <c r="N14" s="40">
        <f t="shared" si="1"/>
        <v>16868.75</v>
      </c>
      <c r="O14" s="25"/>
      <c r="P14" s="25"/>
      <c r="Q14" s="26"/>
      <c r="R14" s="25"/>
      <c r="S14" s="27"/>
      <c r="T14" s="13"/>
    </row>
    <row r="15" spans="1:20" ht="24" customHeight="1">
      <c r="A15" s="30" t="s">
        <v>24</v>
      </c>
      <c r="B15" s="31" t="s">
        <v>25</v>
      </c>
      <c r="C15" s="41" t="s">
        <v>26</v>
      </c>
      <c r="D15" s="33" t="s">
        <v>50</v>
      </c>
      <c r="E15" s="19" t="s">
        <v>33</v>
      </c>
      <c r="F15" s="35" t="s">
        <v>34</v>
      </c>
      <c r="G15" s="35" t="s">
        <v>35</v>
      </c>
      <c r="H15" s="30">
        <v>10</v>
      </c>
      <c r="I15" s="38">
        <v>7300</v>
      </c>
      <c r="J15" s="36">
        <v>1</v>
      </c>
      <c r="K15" s="38">
        <f t="shared" si="0"/>
        <v>7300</v>
      </c>
      <c r="L15" s="39">
        <f t="shared" si="2"/>
        <v>666.125</v>
      </c>
      <c r="M15" s="39">
        <v>600</v>
      </c>
      <c r="N15" s="40">
        <f t="shared" si="1"/>
        <v>8566.125</v>
      </c>
      <c r="O15" s="25"/>
      <c r="P15" s="25"/>
      <c r="Q15" s="26"/>
      <c r="R15" s="25"/>
      <c r="S15" s="27"/>
      <c r="T15" s="13"/>
    </row>
    <row r="16" spans="1:20" ht="24" customHeight="1">
      <c r="A16" s="30" t="s">
        <v>24</v>
      </c>
      <c r="B16" s="31" t="s">
        <v>46</v>
      </c>
      <c r="C16" s="41" t="s">
        <v>26</v>
      </c>
      <c r="D16" s="33" t="s">
        <v>51</v>
      </c>
      <c r="E16" s="19" t="s">
        <v>33</v>
      </c>
      <c r="F16" s="35" t="s">
        <v>34</v>
      </c>
      <c r="G16" s="35" t="s">
        <v>35</v>
      </c>
      <c r="H16" s="30">
        <v>40</v>
      </c>
      <c r="I16" s="38">
        <v>18500</v>
      </c>
      <c r="J16" s="36">
        <v>1</v>
      </c>
      <c r="K16" s="38">
        <f t="shared" si="0"/>
        <v>18500</v>
      </c>
      <c r="L16" s="39">
        <f t="shared" si="2"/>
        <v>1688.125</v>
      </c>
      <c r="M16" s="39">
        <v>700</v>
      </c>
      <c r="N16" s="40">
        <f t="shared" si="1"/>
        <v>20888.125</v>
      </c>
      <c r="O16" s="25"/>
      <c r="P16" s="25"/>
      <c r="Q16" s="26"/>
      <c r="R16" s="25"/>
      <c r="S16" s="27"/>
      <c r="T16" s="13" t="s">
        <v>52</v>
      </c>
    </row>
    <row r="17" spans="1:20" ht="24" customHeight="1">
      <c r="A17" s="30" t="s">
        <v>24</v>
      </c>
      <c r="B17" s="31" t="s">
        <v>25</v>
      </c>
      <c r="C17" s="41" t="s">
        <v>53</v>
      </c>
      <c r="D17" s="33" t="s">
        <v>54</v>
      </c>
      <c r="E17" s="19" t="s">
        <v>33</v>
      </c>
      <c r="F17" s="35" t="s">
        <v>34</v>
      </c>
      <c r="G17" s="35" t="s">
        <v>35</v>
      </c>
      <c r="H17" s="30">
        <v>5</v>
      </c>
      <c r="I17" s="38">
        <v>1500</v>
      </c>
      <c r="J17" s="36">
        <v>13</v>
      </c>
      <c r="K17" s="38">
        <f t="shared" si="0"/>
        <v>19500</v>
      </c>
      <c r="L17" s="39">
        <f t="shared" si="2"/>
        <v>1779.375</v>
      </c>
      <c r="M17" s="39">
        <v>0</v>
      </c>
      <c r="N17" s="40">
        <f t="shared" si="1"/>
        <v>21279.375</v>
      </c>
      <c r="O17" s="25"/>
      <c r="P17" s="25"/>
      <c r="Q17" s="26"/>
      <c r="R17" s="25"/>
      <c r="S17" s="27"/>
      <c r="T17" s="13"/>
    </row>
    <row r="18" spans="1:20" ht="24" customHeight="1">
      <c r="A18" s="30" t="s">
        <v>24</v>
      </c>
      <c r="B18" s="31" t="s">
        <v>46</v>
      </c>
      <c r="C18" s="41" t="s">
        <v>26</v>
      </c>
      <c r="D18" s="33" t="s">
        <v>55</v>
      </c>
      <c r="E18" s="19" t="s">
        <v>33</v>
      </c>
      <c r="F18" s="35" t="s">
        <v>34</v>
      </c>
      <c r="G18" s="35" t="s">
        <v>43</v>
      </c>
      <c r="H18" s="30">
        <v>25</v>
      </c>
      <c r="I18" s="38">
        <v>86390</v>
      </c>
      <c r="J18" s="36">
        <v>1</v>
      </c>
      <c r="K18" s="38">
        <f t="shared" si="0"/>
        <v>86390</v>
      </c>
      <c r="L18" s="39">
        <f t="shared" si="2"/>
        <v>7883.0874999999996</v>
      </c>
      <c r="M18" s="39"/>
      <c r="N18" s="40">
        <f t="shared" si="1"/>
        <v>94273.087499999994</v>
      </c>
      <c r="O18" s="25"/>
      <c r="P18" s="25"/>
      <c r="Q18" s="26"/>
      <c r="R18" s="25"/>
      <c r="S18" s="27"/>
      <c r="T18" s="13"/>
    </row>
    <row r="19" spans="1:20" ht="24" customHeight="1">
      <c r="A19" s="30" t="s">
        <v>24</v>
      </c>
      <c r="B19" s="31" t="s">
        <v>25</v>
      </c>
      <c r="C19" s="41" t="s">
        <v>56</v>
      </c>
      <c r="D19" s="33" t="s">
        <v>57</v>
      </c>
      <c r="E19" s="19" t="s">
        <v>33</v>
      </c>
      <c r="F19" s="35" t="s">
        <v>34</v>
      </c>
      <c r="G19" s="35" t="s">
        <v>30</v>
      </c>
      <c r="H19" s="30">
        <v>10</v>
      </c>
      <c r="I19" s="38">
        <v>800</v>
      </c>
      <c r="J19" s="36">
        <v>12</v>
      </c>
      <c r="K19" s="38">
        <f t="shared" si="0"/>
        <v>9600</v>
      </c>
      <c r="L19" s="39">
        <f t="shared" si="2"/>
        <v>876</v>
      </c>
      <c r="M19" s="39">
        <v>400</v>
      </c>
      <c r="N19" s="40">
        <f t="shared" si="1"/>
        <v>10876</v>
      </c>
      <c r="O19" s="25"/>
      <c r="P19" s="25"/>
      <c r="Q19" s="26"/>
      <c r="R19" s="25"/>
      <c r="S19" s="27"/>
      <c r="T19" s="13" t="s">
        <v>58</v>
      </c>
    </row>
    <row r="20" spans="1:20" ht="45" customHeight="1">
      <c r="A20" s="30" t="s">
        <v>24</v>
      </c>
      <c r="B20" s="31" t="s">
        <v>25</v>
      </c>
      <c r="C20" s="41" t="s">
        <v>59</v>
      </c>
      <c r="D20" s="33" t="s">
        <v>60</v>
      </c>
      <c r="E20" s="19" t="s">
        <v>33</v>
      </c>
      <c r="F20" s="35" t="s">
        <v>34</v>
      </c>
      <c r="G20" s="35" t="s">
        <v>30</v>
      </c>
      <c r="H20" s="30">
        <v>10</v>
      </c>
      <c r="I20" s="38">
        <v>500</v>
      </c>
      <c r="J20" s="36">
        <v>3</v>
      </c>
      <c r="K20" s="38">
        <f t="shared" si="0"/>
        <v>1500</v>
      </c>
      <c r="L20" s="39">
        <f t="shared" si="2"/>
        <v>136.875</v>
      </c>
      <c r="M20" s="39">
        <v>100</v>
      </c>
      <c r="N20" s="40">
        <f t="shared" si="1"/>
        <v>1736.875</v>
      </c>
      <c r="O20" s="25"/>
      <c r="P20" s="25"/>
      <c r="Q20" s="26"/>
      <c r="R20" s="25"/>
      <c r="S20" s="27"/>
      <c r="T20" s="13"/>
    </row>
    <row r="21" spans="1:20" ht="24" customHeight="1">
      <c r="A21" s="30" t="s">
        <v>24</v>
      </c>
      <c r="B21" s="31" t="s">
        <v>25</v>
      </c>
      <c r="C21" s="41" t="s">
        <v>59</v>
      </c>
      <c r="D21" s="33" t="s">
        <v>61</v>
      </c>
      <c r="E21" s="19" t="s">
        <v>33</v>
      </c>
      <c r="F21" s="35" t="s">
        <v>34</v>
      </c>
      <c r="G21" s="35" t="s">
        <v>30</v>
      </c>
      <c r="H21" s="30">
        <v>20</v>
      </c>
      <c r="I21" s="38">
        <v>1700</v>
      </c>
      <c r="J21" s="36">
        <v>3</v>
      </c>
      <c r="K21" s="38">
        <f t="shared" si="0"/>
        <v>5100</v>
      </c>
      <c r="L21" s="39">
        <f t="shared" si="2"/>
        <v>465.375</v>
      </c>
      <c r="M21" s="39">
        <v>100</v>
      </c>
      <c r="N21" s="40">
        <f t="shared" si="1"/>
        <v>5665.375</v>
      </c>
      <c r="O21" s="25"/>
      <c r="P21" s="25"/>
      <c r="Q21" s="26"/>
      <c r="R21" s="25"/>
      <c r="S21" s="27"/>
      <c r="T21" s="13"/>
    </row>
    <row r="22" spans="1:20" ht="24" customHeight="1">
      <c r="A22" s="30" t="s">
        <v>24</v>
      </c>
      <c r="B22" s="31" t="s">
        <v>25</v>
      </c>
      <c r="C22" s="41" t="s">
        <v>62</v>
      </c>
      <c r="D22" s="33" t="s">
        <v>63</v>
      </c>
      <c r="E22" s="19" t="s">
        <v>33</v>
      </c>
      <c r="F22" s="35" t="s">
        <v>34</v>
      </c>
      <c r="G22" s="35" t="s">
        <v>30</v>
      </c>
      <c r="H22" s="30">
        <v>5</v>
      </c>
      <c r="I22" s="38">
        <v>65</v>
      </c>
      <c r="J22" s="36">
        <v>13</v>
      </c>
      <c r="K22" s="38">
        <f t="shared" si="0"/>
        <v>845</v>
      </c>
      <c r="L22" s="39">
        <f t="shared" si="2"/>
        <v>77.106250000000003</v>
      </c>
      <c r="M22" s="39">
        <v>0</v>
      </c>
      <c r="N22" s="40">
        <f t="shared" si="1"/>
        <v>922.10625000000005</v>
      </c>
      <c r="O22" s="25"/>
      <c r="P22" s="25"/>
      <c r="Q22" s="26"/>
      <c r="R22" s="25"/>
      <c r="S22" s="27"/>
      <c r="T22" s="13"/>
    </row>
    <row r="23" spans="1:20" ht="24" customHeight="1">
      <c r="A23" s="30" t="s">
        <v>24</v>
      </c>
      <c r="B23" s="31" t="s">
        <v>46</v>
      </c>
      <c r="C23" s="41" t="s">
        <v>64</v>
      </c>
      <c r="D23" s="33" t="s">
        <v>65</v>
      </c>
      <c r="E23" s="19" t="s">
        <v>33</v>
      </c>
      <c r="F23" s="35" t="s">
        <v>66</v>
      </c>
      <c r="G23" s="35" t="s">
        <v>35</v>
      </c>
      <c r="H23" s="30">
        <v>45</v>
      </c>
      <c r="I23" s="38">
        <v>200000</v>
      </c>
      <c r="J23" s="36">
        <v>1</v>
      </c>
      <c r="K23" s="38">
        <f t="shared" si="0"/>
        <v>200000</v>
      </c>
      <c r="L23" s="39">
        <f t="shared" si="2"/>
        <v>18250</v>
      </c>
      <c r="M23" s="39">
        <v>0</v>
      </c>
      <c r="N23" s="40">
        <f t="shared" si="1"/>
        <v>218250</v>
      </c>
      <c r="O23" s="25"/>
      <c r="P23" s="25"/>
      <c r="Q23" s="26"/>
      <c r="R23" s="25"/>
      <c r="S23" s="27"/>
      <c r="T23" s="13" t="s">
        <v>67</v>
      </c>
    </row>
    <row r="24" spans="1:20" ht="21.75" customHeight="1">
      <c r="A24" s="30" t="s">
        <v>24</v>
      </c>
      <c r="B24" s="31" t="s">
        <v>46</v>
      </c>
      <c r="C24" s="41" t="s">
        <v>64</v>
      </c>
      <c r="D24" s="76" t="s">
        <v>68</v>
      </c>
      <c r="E24" s="19" t="s">
        <v>69</v>
      </c>
      <c r="F24" s="35" t="s">
        <v>66</v>
      </c>
      <c r="G24" s="35" t="s">
        <v>43</v>
      </c>
      <c r="H24" s="30">
        <v>45</v>
      </c>
      <c r="I24" s="38">
        <v>1000000</v>
      </c>
      <c r="J24" s="36">
        <v>1</v>
      </c>
      <c r="K24" s="38">
        <f t="shared" si="0"/>
        <v>1000000</v>
      </c>
      <c r="L24" s="39"/>
      <c r="M24" s="39"/>
      <c r="N24" s="40">
        <f t="shared" si="1"/>
        <v>1000000</v>
      </c>
      <c r="O24" s="25"/>
      <c r="P24" s="25"/>
      <c r="Q24" s="26"/>
      <c r="R24" s="25"/>
      <c r="S24" s="27"/>
      <c r="T24" s="13"/>
    </row>
    <row r="25" spans="1:20" ht="21.75" customHeight="1">
      <c r="A25" s="30" t="s">
        <v>24</v>
      </c>
      <c r="B25" s="31" t="s">
        <v>46</v>
      </c>
      <c r="C25" s="41" t="s">
        <v>64</v>
      </c>
      <c r="D25" s="76" t="s">
        <v>70</v>
      </c>
      <c r="E25" s="19" t="s">
        <v>69</v>
      </c>
      <c r="F25" s="35" t="s">
        <v>66</v>
      </c>
      <c r="G25" s="35" t="s">
        <v>43</v>
      </c>
      <c r="H25" s="30">
        <v>50</v>
      </c>
      <c r="I25" s="38">
        <v>40000000</v>
      </c>
      <c r="J25" s="36">
        <v>1</v>
      </c>
      <c r="K25" s="38">
        <f t="shared" si="0"/>
        <v>40000000</v>
      </c>
      <c r="L25" s="39"/>
      <c r="M25" s="39"/>
      <c r="N25" s="40">
        <f t="shared" si="1"/>
        <v>40000000</v>
      </c>
      <c r="O25" s="25"/>
      <c r="P25" s="25"/>
      <c r="Q25" s="26"/>
      <c r="R25" s="25"/>
      <c r="S25" s="27"/>
      <c r="T25" s="13"/>
    </row>
    <row r="26" spans="1:20" ht="21.75" customHeight="1">
      <c r="A26" s="30" t="s">
        <v>24</v>
      </c>
      <c r="B26" s="31" t="s">
        <v>25</v>
      </c>
      <c r="C26" s="41" t="s">
        <v>26</v>
      </c>
      <c r="D26" s="76" t="s">
        <v>71</v>
      </c>
      <c r="E26" s="19" t="s">
        <v>33</v>
      </c>
      <c r="F26" s="35" t="s">
        <v>34</v>
      </c>
      <c r="G26" s="35" t="s">
        <v>35</v>
      </c>
      <c r="H26" s="30">
        <v>20</v>
      </c>
      <c r="I26" s="38">
        <v>3500</v>
      </c>
      <c r="J26" s="36">
        <v>1</v>
      </c>
      <c r="K26" s="38">
        <f t="shared" si="0"/>
        <v>3500</v>
      </c>
      <c r="L26" s="39">
        <f t="shared" ref="L26:L35" si="3">K26*0.09125</f>
        <v>319.375</v>
      </c>
      <c r="M26" s="39">
        <v>850</v>
      </c>
      <c r="N26" s="40">
        <f t="shared" si="1"/>
        <v>4669.375</v>
      </c>
      <c r="O26" s="25"/>
      <c r="P26" s="25"/>
      <c r="Q26" s="26"/>
      <c r="R26" s="25"/>
      <c r="S26" s="27"/>
      <c r="T26" s="13"/>
    </row>
    <row r="27" spans="1:20" ht="21.75" customHeight="1">
      <c r="A27" s="30" t="s">
        <v>24</v>
      </c>
      <c r="B27" s="31" t="s">
        <v>25</v>
      </c>
      <c r="C27" s="41" t="s">
        <v>72</v>
      </c>
      <c r="D27" s="76" t="s">
        <v>73</v>
      </c>
      <c r="E27" s="19" t="s">
        <v>33</v>
      </c>
      <c r="F27" s="35" t="s">
        <v>34</v>
      </c>
      <c r="G27" s="35" t="s">
        <v>35</v>
      </c>
      <c r="H27" s="30">
        <v>5</v>
      </c>
      <c r="I27" s="38">
        <v>60</v>
      </c>
      <c r="J27" s="36">
        <v>24</v>
      </c>
      <c r="K27" s="38">
        <f>I27*J27</f>
        <v>1440</v>
      </c>
      <c r="L27" s="39">
        <f t="shared" si="3"/>
        <v>131.4</v>
      </c>
      <c r="M27" s="39">
        <v>50</v>
      </c>
      <c r="N27" s="40">
        <f t="shared" si="1"/>
        <v>1621.4</v>
      </c>
      <c r="O27" s="25"/>
      <c r="P27" s="25"/>
      <c r="Q27" s="26"/>
      <c r="R27" s="25"/>
      <c r="S27" s="27"/>
      <c r="T27" s="13"/>
    </row>
    <row r="28" spans="1:20" ht="21.75" customHeight="1">
      <c r="A28" s="30" t="s">
        <v>24</v>
      </c>
      <c r="B28" s="31" t="s">
        <v>25</v>
      </c>
      <c r="C28" s="41" t="s">
        <v>26</v>
      </c>
      <c r="D28" s="76" t="s">
        <v>74</v>
      </c>
      <c r="E28" s="19" t="s">
        <v>33</v>
      </c>
      <c r="F28" s="35" t="s">
        <v>34</v>
      </c>
      <c r="G28" s="35" t="s">
        <v>43</v>
      </c>
      <c r="H28" s="30">
        <v>5</v>
      </c>
      <c r="I28" s="38">
        <v>1950</v>
      </c>
      <c r="J28" s="36">
        <v>1</v>
      </c>
      <c r="K28" s="38">
        <f t="shared" si="0"/>
        <v>1950</v>
      </c>
      <c r="L28" s="39">
        <f t="shared" si="3"/>
        <v>177.9375</v>
      </c>
      <c r="M28" s="39">
        <v>100</v>
      </c>
      <c r="N28" s="40">
        <f t="shared" si="1"/>
        <v>2227.9375</v>
      </c>
      <c r="O28" s="25"/>
      <c r="P28" s="25"/>
      <c r="Q28" s="26"/>
      <c r="R28" s="25"/>
      <c r="S28" s="27"/>
      <c r="T28" s="13"/>
    </row>
    <row r="29" spans="1:20" ht="21.75" customHeight="1">
      <c r="A29" s="30" t="s">
        <v>24</v>
      </c>
      <c r="B29" s="31" t="s">
        <v>25</v>
      </c>
      <c r="C29" s="41" t="s">
        <v>26</v>
      </c>
      <c r="D29" s="76" t="s">
        <v>75</v>
      </c>
      <c r="E29" s="19" t="s">
        <v>33</v>
      </c>
      <c r="F29" s="35" t="s">
        <v>34</v>
      </c>
      <c r="G29" s="35" t="s">
        <v>35</v>
      </c>
      <c r="H29" s="30">
        <v>5</v>
      </c>
      <c r="I29" s="38">
        <v>121.5</v>
      </c>
      <c r="J29" s="36">
        <v>10</v>
      </c>
      <c r="K29" s="38">
        <f t="shared" si="0"/>
        <v>1215</v>
      </c>
      <c r="L29" s="39">
        <f t="shared" si="3"/>
        <v>110.86874999999999</v>
      </c>
      <c r="M29" s="39"/>
      <c r="N29" s="40">
        <f t="shared" si="1"/>
        <v>1325.8687500000001</v>
      </c>
      <c r="O29" s="25"/>
      <c r="P29" s="25"/>
      <c r="Q29" s="26"/>
      <c r="R29" s="25"/>
      <c r="S29" s="27"/>
      <c r="T29" s="13"/>
    </row>
    <row r="30" spans="1:20" ht="21.75" customHeight="1">
      <c r="A30" s="30" t="s">
        <v>24</v>
      </c>
      <c r="B30" s="31" t="s">
        <v>25</v>
      </c>
      <c r="C30" s="41" t="s">
        <v>26</v>
      </c>
      <c r="D30" s="76" t="s">
        <v>76</v>
      </c>
      <c r="E30" s="19" t="s">
        <v>33</v>
      </c>
      <c r="F30" s="35" t="s">
        <v>34</v>
      </c>
      <c r="G30" s="35" t="s">
        <v>43</v>
      </c>
      <c r="H30" s="30">
        <v>5</v>
      </c>
      <c r="I30" s="38">
        <v>36</v>
      </c>
      <c r="J30" s="36">
        <v>10</v>
      </c>
      <c r="K30" s="38">
        <f t="shared" si="0"/>
        <v>360</v>
      </c>
      <c r="L30" s="39">
        <f t="shared" si="3"/>
        <v>32.85</v>
      </c>
      <c r="M30" s="39"/>
      <c r="N30" s="40">
        <f t="shared" si="1"/>
        <v>392.85</v>
      </c>
      <c r="O30" s="25"/>
      <c r="P30" s="25"/>
      <c r="Q30" s="26"/>
      <c r="R30" s="25"/>
      <c r="S30" s="27"/>
      <c r="T30" s="13"/>
    </row>
    <row r="31" spans="1:20" ht="21.75" customHeight="1">
      <c r="A31" s="30" t="s">
        <v>24</v>
      </c>
      <c r="B31" s="31" t="s">
        <v>77</v>
      </c>
      <c r="C31" s="41" t="s">
        <v>26</v>
      </c>
      <c r="D31" s="76" t="s">
        <v>78</v>
      </c>
      <c r="E31" s="19" t="s">
        <v>33</v>
      </c>
      <c r="F31" s="35" t="s">
        <v>34</v>
      </c>
      <c r="G31" s="35" t="s">
        <v>43</v>
      </c>
      <c r="H31" s="30">
        <v>25</v>
      </c>
      <c r="I31" s="38">
        <v>4467</v>
      </c>
      <c r="J31" s="36">
        <v>1</v>
      </c>
      <c r="K31" s="38">
        <f t="shared" si="0"/>
        <v>4467</v>
      </c>
      <c r="L31" s="39">
        <f t="shared" si="3"/>
        <v>407.61374999999998</v>
      </c>
      <c r="M31" s="39">
        <v>400</v>
      </c>
      <c r="N31" s="40">
        <f t="shared" si="1"/>
        <v>5274.6137500000004</v>
      </c>
      <c r="O31" s="25"/>
      <c r="P31" s="25"/>
      <c r="Q31" s="26"/>
      <c r="R31" s="25"/>
      <c r="S31" s="27"/>
      <c r="T31" s="13"/>
    </row>
    <row r="32" spans="1:20" ht="21.75" customHeight="1">
      <c r="A32" s="30" t="s">
        <v>24</v>
      </c>
      <c r="B32" s="31" t="s">
        <v>25</v>
      </c>
      <c r="C32" s="41" t="s">
        <v>26</v>
      </c>
      <c r="D32" s="76" t="s">
        <v>79</v>
      </c>
      <c r="E32" s="19" t="s">
        <v>33</v>
      </c>
      <c r="F32" s="35" t="s">
        <v>34</v>
      </c>
      <c r="G32" s="35" t="s">
        <v>43</v>
      </c>
      <c r="H32" s="30">
        <v>10</v>
      </c>
      <c r="I32" s="38">
        <v>650</v>
      </c>
      <c r="J32" s="36">
        <v>4</v>
      </c>
      <c r="K32" s="38">
        <f t="shared" si="0"/>
        <v>2600</v>
      </c>
      <c r="L32" s="39">
        <f t="shared" si="3"/>
        <v>237.25</v>
      </c>
      <c r="M32" s="39"/>
      <c r="N32" s="40">
        <f t="shared" si="1"/>
        <v>2837.25</v>
      </c>
      <c r="O32" s="25"/>
      <c r="P32" s="25"/>
      <c r="Q32" s="26"/>
      <c r="R32" s="25"/>
      <c r="S32" s="27"/>
      <c r="T32" s="13"/>
    </row>
    <row r="33" spans="1:20" ht="21.75" customHeight="1">
      <c r="A33" s="30" t="s">
        <v>24</v>
      </c>
      <c r="B33" s="31" t="s">
        <v>77</v>
      </c>
      <c r="C33" s="41" t="s">
        <v>26</v>
      </c>
      <c r="D33" s="76" t="s">
        <v>80</v>
      </c>
      <c r="E33" s="19" t="s">
        <v>33</v>
      </c>
      <c r="F33" s="35" t="s">
        <v>34</v>
      </c>
      <c r="G33" s="35" t="s">
        <v>43</v>
      </c>
      <c r="H33" s="30">
        <v>10</v>
      </c>
      <c r="I33" s="38">
        <v>7000</v>
      </c>
      <c r="J33" s="36">
        <v>1</v>
      </c>
      <c r="K33" s="38">
        <f t="shared" si="0"/>
        <v>7000</v>
      </c>
      <c r="L33" s="39">
        <f t="shared" si="3"/>
        <v>638.75</v>
      </c>
      <c r="M33" s="39">
        <v>200</v>
      </c>
      <c r="N33" s="40">
        <f t="shared" si="1"/>
        <v>7838.75</v>
      </c>
      <c r="O33" s="25"/>
      <c r="P33" s="25"/>
      <c r="Q33" s="26"/>
      <c r="R33" s="25"/>
      <c r="S33" s="27"/>
      <c r="T33" s="13"/>
    </row>
    <row r="34" spans="1:20" ht="21.75" customHeight="1">
      <c r="A34" s="30" t="s">
        <v>24</v>
      </c>
      <c r="B34" s="31" t="s">
        <v>25</v>
      </c>
      <c r="C34" s="41" t="s">
        <v>72</v>
      </c>
      <c r="D34" s="76" t="s">
        <v>81</v>
      </c>
      <c r="E34" s="19" t="s">
        <v>33</v>
      </c>
      <c r="F34" s="35" t="s">
        <v>34</v>
      </c>
      <c r="G34" s="35" t="s">
        <v>43</v>
      </c>
      <c r="H34" s="30">
        <v>40</v>
      </c>
      <c r="I34" s="38">
        <v>3000</v>
      </c>
      <c r="J34" s="36">
        <v>1</v>
      </c>
      <c r="K34" s="38">
        <f t="shared" si="0"/>
        <v>3000</v>
      </c>
      <c r="L34" s="39">
        <f t="shared" si="3"/>
        <v>273.75</v>
      </c>
      <c r="M34" s="39">
        <v>25</v>
      </c>
      <c r="N34" s="40">
        <f t="shared" si="1"/>
        <v>3298.75</v>
      </c>
      <c r="O34" s="25"/>
      <c r="P34" s="25"/>
      <c r="Q34" s="26"/>
      <c r="R34" s="25"/>
      <c r="S34" s="27"/>
      <c r="T34" s="13"/>
    </row>
    <row r="35" spans="1:20" ht="21.75" customHeight="1">
      <c r="A35" s="30" t="s">
        <v>24</v>
      </c>
      <c r="B35" s="31" t="s">
        <v>25</v>
      </c>
      <c r="C35" s="41" t="s">
        <v>82</v>
      </c>
      <c r="D35" s="76" t="s">
        <v>83</v>
      </c>
      <c r="E35" s="19" t="s">
        <v>33</v>
      </c>
      <c r="F35" s="35" t="s">
        <v>34</v>
      </c>
      <c r="G35" s="35" t="s">
        <v>43</v>
      </c>
      <c r="H35" s="30">
        <v>1</v>
      </c>
      <c r="I35" s="38">
        <v>200</v>
      </c>
      <c r="J35" s="36">
        <v>4</v>
      </c>
      <c r="K35" s="38">
        <f t="shared" si="0"/>
        <v>800</v>
      </c>
      <c r="L35" s="39">
        <f t="shared" si="3"/>
        <v>73</v>
      </c>
      <c r="M35" s="39">
        <v>200</v>
      </c>
      <c r="N35" s="40">
        <f t="shared" si="1"/>
        <v>1073</v>
      </c>
      <c r="O35" s="25"/>
      <c r="P35" s="25"/>
      <c r="Q35" s="26"/>
      <c r="R35" s="25"/>
      <c r="S35" s="27"/>
      <c r="T35" s="13"/>
    </row>
    <row r="36" spans="1:20" ht="21.75" customHeight="1">
      <c r="A36" s="89"/>
      <c r="B36" s="103"/>
      <c r="C36" s="91"/>
      <c r="D36" s="104"/>
      <c r="E36" s="105"/>
      <c r="F36" s="106"/>
      <c r="G36" s="106"/>
      <c r="H36" s="89"/>
      <c r="I36" s="102"/>
      <c r="J36" s="100"/>
      <c r="K36" s="102"/>
      <c r="L36" s="102"/>
      <c r="M36" s="102"/>
      <c r="N36" s="107"/>
      <c r="O36" s="100"/>
      <c r="P36" s="100"/>
      <c r="Q36" s="101"/>
      <c r="R36" s="100"/>
      <c r="S36" s="102"/>
      <c r="T36" s="13"/>
    </row>
    <row r="37" spans="1:20" ht="21.75" customHeight="1">
      <c r="A37" s="30" t="s">
        <v>84</v>
      </c>
      <c r="B37" s="42" t="s">
        <v>25</v>
      </c>
      <c r="C37" s="41" t="s">
        <v>26</v>
      </c>
      <c r="D37" s="76" t="s">
        <v>85</v>
      </c>
      <c r="E37" s="19" t="s">
        <v>33</v>
      </c>
      <c r="F37" s="35" t="s">
        <v>34</v>
      </c>
      <c r="G37" s="35" t="s">
        <v>30</v>
      </c>
      <c r="H37" s="30">
        <v>10</v>
      </c>
      <c r="I37" s="38">
        <v>44400</v>
      </c>
      <c r="J37" s="36">
        <v>1</v>
      </c>
      <c r="K37" s="38">
        <f>I37*J37</f>
        <v>44400</v>
      </c>
      <c r="L37" s="39">
        <f t="shared" ref="L37:L45" si="4">K37*0.09125</f>
        <v>4051.5</v>
      </c>
      <c r="M37" s="39">
        <v>400</v>
      </c>
      <c r="N37" s="40">
        <f t="shared" ref="N37:N55" si="5">K37+L37+M37</f>
        <v>48851.5</v>
      </c>
      <c r="O37" s="25"/>
      <c r="P37" s="25"/>
      <c r="Q37" s="26"/>
      <c r="R37" s="25"/>
      <c r="S37" s="27"/>
      <c r="T37" s="13"/>
    </row>
    <row r="38" spans="1:20" ht="46.5" customHeight="1">
      <c r="A38" s="30" t="s">
        <v>84</v>
      </c>
      <c r="B38" s="42" t="s">
        <v>25</v>
      </c>
      <c r="C38" s="41" t="s">
        <v>26</v>
      </c>
      <c r="D38" s="76" t="s">
        <v>86</v>
      </c>
      <c r="E38" s="19" t="s">
        <v>33</v>
      </c>
      <c r="F38" s="35" t="s">
        <v>34</v>
      </c>
      <c r="G38" s="35" t="s">
        <v>30</v>
      </c>
      <c r="H38" s="30">
        <v>10</v>
      </c>
      <c r="I38" s="38">
        <v>73000</v>
      </c>
      <c r="J38" s="36">
        <v>1</v>
      </c>
      <c r="K38" s="38">
        <f t="shared" ref="K38:K56" si="6">I38*J38</f>
        <v>73000</v>
      </c>
      <c r="L38" s="39">
        <f t="shared" si="4"/>
        <v>6661.25</v>
      </c>
      <c r="M38" s="39">
        <v>400</v>
      </c>
      <c r="N38" s="40">
        <f t="shared" si="5"/>
        <v>80061.25</v>
      </c>
      <c r="O38" s="19"/>
      <c r="P38" s="19"/>
      <c r="Q38" s="19"/>
      <c r="R38" s="19"/>
      <c r="S38" s="19"/>
      <c r="T38" s="19"/>
    </row>
    <row r="39" spans="1:20" ht="46.5" customHeight="1">
      <c r="A39" s="30" t="s">
        <v>84</v>
      </c>
      <c r="B39" s="42" t="s">
        <v>25</v>
      </c>
      <c r="C39" s="41" t="s">
        <v>26</v>
      </c>
      <c r="D39" s="76" t="s">
        <v>87</v>
      </c>
      <c r="E39" s="19" t="s">
        <v>33</v>
      </c>
      <c r="F39" s="35" t="s">
        <v>34</v>
      </c>
      <c r="G39" s="84" t="s">
        <v>88</v>
      </c>
      <c r="H39" s="30">
        <v>7</v>
      </c>
      <c r="I39" s="38">
        <v>3750</v>
      </c>
      <c r="J39" s="36">
        <v>1</v>
      </c>
      <c r="K39" s="38">
        <f t="shared" si="6"/>
        <v>3750</v>
      </c>
      <c r="L39" s="39">
        <f t="shared" si="4"/>
        <v>342.1875</v>
      </c>
      <c r="M39" s="39">
        <v>250</v>
      </c>
      <c r="N39" s="40">
        <f t="shared" si="5"/>
        <v>4342.1875</v>
      </c>
      <c r="O39" s="19"/>
      <c r="P39" s="19"/>
      <c r="Q39" s="19"/>
      <c r="R39" s="19"/>
      <c r="S39" s="19"/>
      <c r="T39" s="19"/>
    </row>
    <row r="40" spans="1:20" ht="46.5" customHeight="1">
      <c r="A40" s="85" t="s">
        <v>84</v>
      </c>
      <c r="B40" s="85" t="s">
        <v>25</v>
      </c>
      <c r="C40" s="88" t="s">
        <v>26</v>
      </c>
      <c r="D40" s="76" t="s">
        <v>89</v>
      </c>
      <c r="E40" s="19" t="s">
        <v>33</v>
      </c>
      <c r="F40" s="19" t="s">
        <v>90</v>
      </c>
      <c r="G40" s="85" t="s">
        <v>30</v>
      </c>
      <c r="H40" s="85">
        <v>7</v>
      </c>
      <c r="I40" s="87">
        <v>6950</v>
      </c>
      <c r="J40" s="85">
        <v>1</v>
      </c>
      <c r="K40" s="38">
        <f t="shared" si="6"/>
        <v>6950</v>
      </c>
      <c r="L40" s="39">
        <f t="shared" si="4"/>
        <v>634.1875</v>
      </c>
      <c r="M40" s="86">
        <v>250</v>
      </c>
      <c r="N40" s="40">
        <f t="shared" si="5"/>
        <v>7834.1875</v>
      </c>
      <c r="O40" s="19"/>
      <c r="P40" s="19"/>
      <c r="Q40" s="19"/>
      <c r="R40" s="19"/>
      <c r="S40" s="19"/>
      <c r="T40" s="19"/>
    </row>
    <row r="41" spans="1:20" ht="46.5" customHeight="1">
      <c r="A41" s="30" t="s">
        <v>84</v>
      </c>
      <c r="B41" s="42" t="s">
        <v>25</v>
      </c>
      <c r="C41" s="41" t="s">
        <v>26</v>
      </c>
      <c r="D41" s="76" t="s">
        <v>91</v>
      </c>
      <c r="E41" s="19" t="s">
        <v>33</v>
      </c>
      <c r="F41" s="35" t="s">
        <v>34</v>
      </c>
      <c r="G41" s="84" t="s">
        <v>88</v>
      </c>
      <c r="H41" s="30">
        <v>7</v>
      </c>
      <c r="I41" s="38">
        <v>4450</v>
      </c>
      <c r="J41" s="36">
        <v>1</v>
      </c>
      <c r="K41" s="38">
        <f t="shared" si="6"/>
        <v>4450</v>
      </c>
      <c r="L41" s="39">
        <f t="shared" si="4"/>
        <v>406.0625</v>
      </c>
      <c r="M41" s="39">
        <v>300</v>
      </c>
      <c r="N41" s="40">
        <f t="shared" si="5"/>
        <v>5156.0625</v>
      </c>
      <c r="O41" s="19"/>
      <c r="P41" s="19"/>
      <c r="Q41" s="19"/>
      <c r="R41" s="19"/>
      <c r="S41" s="19"/>
      <c r="T41" s="19"/>
    </row>
    <row r="42" spans="1:20" ht="46.5" customHeight="1">
      <c r="A42" s="30" t="s">
        <v>84</v>
      </c>
      <c r="B42" s="42" t="s">
        <v>25</v>
      </c>
      <c r="C42" s="41" t="s">
        <v>26</v>
      </c>
      <c r="D42" s="76" t="s">
        <v>92</v>
      </c>
      <c r="E42" s="19" t="s">
        <v>33</v>
      </c>
      <c r="F42" s="35" t="s">
        <v>34</v>
      </c>
      <c r="G42" s="35" t="s">
        <v>43</v>
      </c>
      <c r="H42" s="30">
        <v>10</v>
      </c>
      <c r="I42" s="38">
        <v>40000</v>
      </c>
      <c r="J42" s="36">
        <v>1</v>
      </c>
      <c r="K42" s="38">
        <f t="shared" si="6"/>
        <v>40000</v>
      </c>
      <c r="L42" s="39">
        <f t="shared" si="4"/>
        <v>3650</v>
      </c>
      <c r="M42" s="39">
        <v>600</v>
      </c>
      <c r="N42" s="40">
        <f t="shared" si="5"/>
        <v>44250</v>
      </c>
      <c r="O42" s="19"/>
      <c r="P42" s="19"/>
      <c r="Q42" s="19"/>
      <c r="R42" s="19"/>
      <c r="S42" s="19"/>
      <c r="T42" s="19"/>
    </row>
    <row r="43" spans="1:20" ht="46.5" customHeight="1">
      <c r="A43" s="30" t="s">
        <v>84</v>
      </c>
      <c r="B43" s="42" t="s">
        <v>25</v>
      </c>
      <c r="C43" s="41" t="s">
        <v>26</v>
      </c>
      <c r="D43" s="76" t="s">
        <v>93</v>
      </c>
      <c r="E43" s="19" t="s">
        <v>33</v>
      </c>
      <c r="F43" s="35" t="s">
        <v>34</v>
      </c>
      <c r="G43" s="84" t="s">
        <v>88</v>
      </c>
      <c r="H43" s="30">
        <v>10</v>
      </c>
      <c r="I43" s="38">
        <v>3850</v>
      </c>
      <c r="J43" s="36">
        <v>1</v>
      </c>
      <c r="K43" s="38">
        <f t="shared" si="6"/>
        <v>3850</v>
      </c>
      <c r="L43" s="39">
        <f t="shared" si="4"/>
        <v>351.3125</v>
      </c>
      <c r="M43" s="39">
        <v>125</v>
      </c>
      <c r="N43" s="40">
        <f t="shared" si="5"/>
        <v>4326.3125</v>
      </c>
      <c r="O43" s="19"/>
      <c r="P43" s="19"/>
      <c r="Q43" s="19"/>
      <c r="R43" s="19"/>
      <c r="S43" s="19"/>
      <c r="T43" s="19"/>
    </row>
    <row r="44" spans="1:20" ht="24" customHeight="1">
      <c r="A44" s="30" t="s">
        <v>84</v>
      </c>
      <c r="B44" s="42" t="s">
        <v>25</v>
      </c>
      <c r="C44" s="41" t="s">
        <v>26</v>
      </c>
      <c r="D44" s="76" t="s">
        <v>94</v>
      </c>
      <c r="E44" s="19" t="s">
        <v>33</v>
      </c>
      <c r="F44" s="35" t="s">
        <v>34</v>
      </c>
      <c r="G44" s="35" t="s">
        <v>30</v>
      </c>
      <c r="H44" s="30">
        <v>10</v>
      </c>
      <c r="I44" s="38">
        <v>7150</v>
      </c>
      <c r="J44" s="36">
        <v>1</v>
      </c>
      <c r="K44" s="38">
        <f t="shared" si="6"/>
        <v>7150</v>
      </c>
      <c r="L44" s="39">
        <f t="shared" si="4"/>
        <v>652.4375</v>
      </c>
      <c r="M44" s="39">
        <v>200</v>
      </c>
      <c r="N44" s="40">
        <f t="shared" si="5"/>
        <v>8002.4375</v>
      </c>
      <c r="O44" s="19"/>
      <c r="P44" s="19"/>
      <c r="Q44" s="19"/>
      <c r="R44" s="19"/>
      <c r="S44" s="19"/>
      <c r="T44" s="19"/>
    </row>
    <row r="45" spans="1:20" ht="24" customHeight="1">
      <c r="A45" s="30" t="s">
        <v>84</v>
      </c>
      <c r="B45" s="42" t="s">
        <v>25</v>
      </c>
      <c r="C45" s="41" t="s">
        <v>26</v>
      </c>
      <c r="D45" s="76" t="s">
        <v>95</v>
      </c>
      <c r="E45" s="19" t="s">
        <v>33</v>
      </c>
      <c r="F45" s="35" t="s">
        <v>34</v>
      </c>
      <c r="G45" s="35" t="s">
        <v>30</v>
      </c>
      <c r="H45" s="30">
        <v>15</v>
      </c>
      <c r="I45" s="38">
        <v>215000</v>
      </c>
      <c r="J45" s="36">
        <v>1</v>
      </c>
      <c r="K45" s="38">
        <f t="shared" si="6"/>
        <v>215000</v>
      </c>
      <c r="L45" s="39">
        <f t="shared" si="4"/>
        <v>19618.75</v>
      </c>
      <c r="M45" s="39">
        <v>2500</v>
      </c>
      <c r="N45" s="40">
        <f t="shared" si="5"/>
        <v>237118.75</v>
      </c>
      <c r="O45" s="25"/>
      <c r="P45" s="25"/>
      <c r="Q45" s="26"/>
      <c r="R45" s="25"/>
      <c r="S45" s="27"/>
      <c r="T45" s="13"/>
    </row>
    <row r="46" spans="1:20" ht="24" customHeight="1">
      <c r="A46" s="30" t="s">
        <v>84</v>
      </c>
      <c r="B46" s="42" t="s">
        <v>25</v>
      </c>
      <c r="C46" s="41" t="s">
        <v>53</v>
      </c>
      <c r="D46" s="76" t="s">
        <v>96</v>
      </c>
      <c r="E46" s="19" t="s">
        <v>97</v>
      </c>
      <c r="F46" s="35" t="s">
        <v>34</v>
      </c>
      <c r="G46" s="35" t="s">
        <v>35</v>
      </c>
      <c r="H46" s="30">
        <v>1</v>
      </c>
      <c r="I46" s="38">
        <v>7125</v>
      </c>
      <c r="J46" s="36">
        <v>1</v>
      </c>
      <c r="K46" s="38">
        <f t="shared" si="6"/>
        <v>7125</v>
      </c>
      <c r="L46" s="39"/>
      <c r="M46" s="39"/>
      <c r="N46" s="40">
        <f t="shared" si="5"/>
        <v>7125</v>
      </c>
      <c r="O46" s="26"/>
      <c r="P46" s="25"/>
      <c r="Q46" s="25"/>
      <c r="R46" s="25"/>
      <c r="S46" s="27"/>
      <c r="T46" s="13"/>
    </row>
    <row r="47" spans="1:20" ht="24" customHeight="1">
      <c r="A47" s="30" t="s">
        <v>84</v>
      </c>
      <c r="B47" s="42" t="s">
        <v>25</v>
      </c>
      <c r="C47" s="41" t="s">
        <v>31</v>
      </c>
      <c r="D47" s="13" t="s">
        <v>98</v>
      </c>
      <c r="E47" s="33" t="s">
        <v>97</v>
      </c>
      <c r="F47" s="35" t="s">
        <v>34</v>
      </c>
      <c r="G47" s="35" t="s">
        <v>99</v>
      </c>
      <c r="H47" s="30">
        <v>1</v>
      </c>
      <c r="I47" s="39">
        <v>2475</v>
      </c>
      <c r="J47" s="36">
        <v>1</v>
      </c>
      <c r="K47" s="38">
        <f t="shared" si="6"/>
        <v>2475</v>
      </c>
      <c r="L47" s="39"/>
      <c r="M47" s="39"/>
      <c r="N47" s="40">
        <f t="shared" si="5"/>
        <v>2475</v>
      </c>
      <c r="O47" s="26"/>
      <c r="P47" s="25"/>
      <c r="Q47" s="25"/>
      <c r="R47" s="25"/>
      <c r="S47" s="27"/>
      <c r="T47" s="13"/>
    </row>
    <row r="48" spans="1:20" ht="24" customHeight="1">
      <c r="A48" s="30" t="s">
        <v>84</v>
      </c>
      <c r="B48" s="42" t="s">
        <v>25</v>
      </c>
      <c r="C48" s="41" t="s">
        <v>31</v>
      </c>
      <c r="D48" s="13" t="s">
        <v>100</v>
      </c>
      <c r="E48" s="33" t="s">
        <v>97</v>
      </c>
      <c r="F48" s="35" t="s">
        <v>34</v>
      </c>
      <c r="G48" s="35" t="s">
        <v>99</v>
      </c>
      <c r="H48" s="30">
        <v>1</v>
      </c>
      <c r="I48" s="39">
        <v>5500</v>
      </c>
      <c r="J48" s="36">
        <v>1</v>
      </c>
      <c r="K48" s="38">
        <f t="shared" si="6"/>
        <v>5500</v>
      </c>
      <c r="L48" s="39"/>
      <c r="M48" s="39"/>
      <c r="N48" s="40">
        <f t="shared" si="5"/>
        <v>5500</v>
      </c>
      <c r="O48" s="26"/>
      <c r="P48" s="25"/>
      <c r="Q48" s="25"/>
      <c r="R48" s="25"/>
      <c r="S48" s="27" t="s">
        <v>101</v>
      </c>
      <c r="T48" s="13"/>
    </row>
    <row r="49" spans="1:20" ht="24" customHeight="1">
      <c r="A49" s="30" t="s">
        <v>84</v>
      </c>
      <c r="B49" s="42" t="s">
        <v>25</v>
      </c>
      <c r="C49" s="41" t="s">
        <v>31</v>
      </c>
      <c r="D49" s="13" t="s">
        <v>102</v>
      </c>
      <c r="E49" s="33" t="s">
        <v>97</v>
      </c>
      <c r="F49" s="35" t="s">
        <v>34</v>
      </c>
      <c r="G49" s="35" t="s">
        <v>99</v>
      </c>
      <c r="H49" s="30">
        <v>1</v>
      </c>
      <c r="I49" s="38">
        <v>1050</v>
      </c>
      <c r="J49" s="36">
        <v>1</v>
      </c>
      <c r="K49" s="38">
        <f t="shared" si="6"/>
        <v>1050</v>
      </c>
      <c r="L49" s="38">
        <v>0</v>
      </c>
      <c r="M49" s="38"/>
      <c r="N49" s="40">
        <f t="shared" si="5"/>
        <v>1050</v>
      </c>
      <c r="O49" s="26"/>
      <c r="P49" s="25"/>
      <c r="Q49" s="25"/>
      <c r="R49" s="25"/>
      <c r="S49" s="27"/>
      <c r="T49" s="13"/>
    </row>
    <row r="50" spans="1:20" ht="24" customHeight="1">
      <c r="A50" s="30" t="s">
        <v>84</v>
      </c>
      <c r="B50" s="42" t="s">
        <v>25</v>
      </c>
      <c r="C50" s="41" t="s">
        <v>31</v>
      </c>
      <c r="D50" s="13" t="s">
        <v>103</v>
      </c>
      <c r="E50" s="33" t="s">
        <v>97</v>
      </c>
      <c r="F50" s="35" t="s">
        <v>34</v>
      </c>
      <c r="G50" s="35" t="s">
        <v>99</v>
      </c>
      <c r="H50" s="30">
        <v>1</v>
      </c>
      <c r="I50" s="39">
        <v>3150</v>
      </c>
      <c r="J50" s="36">
        <v>1</v>
      </c>
      <c r="K50" s="38">
        <f t="shared" si="6"/>
        <v>3150</v>
      </c>
      <c r="L50" s="39">
        <v>0</v>
      </c>
      <c r="M50" s="39"/>
      <c r="N50" s="40">
        <f t="shared" si="5"/>
        <v>3150</v>
      </c>
      <c r="O50" s="26"/>
      <c r="P50" s="25"/>
      <c r="Q50" s="25"/>
      <c r="R50" s="25"/>
      <c r="S50" s="27" t="s">
        <v>104</v>
      </c>
      <c r="T50" s="13"/>
    </row>
    <row r="51" spans="1:20" ht="24" customHeight="1">
      <c r="A51" s="30" t="s">
        <v>84</v>
      </c>
      <c r="B51" s="42" t="s">
        <v>25</v>
      </c>
      <c r="C51" s="41" t="s">
        <v>31</v>
      </c>
      <c r="D51" s="13" t="s">
        <v>105</v>
      </c>
      <c r="E51" s="33" t="s">
        <v>97</v>
      </c>
      <c r="F51" s="35" t="s">
        <v>34</v>
      </c>
      <c r="G51" s="35" t="s">
        <v>99</v>
      </c>
      <c r="H51" s="30">
        <v>1</v>
      </c>
      <c r="I51" s="38">
        <v>3750</v>
      </c>
      <c r="J51" s="36">
        <v>1</v>
      </c>
      <c r="K51" s="38">
        <f t="shared" si="6"/>
        <v>3750</v>
      </c>
      <c r="L51" s="38">
        <v>0</v>
      </c>
      <c r="M51" s="38"/>
      <c r="N51" s="40">
        <f t="shared" si="5"/>
        <v>3750</v>
      </c>
      <c r="O51" s="26"/>
      <c r="P51" s="25"/>
      <c r="Q51" s="25"/>
      <c r="R51" s="25"/>
      <c r="S51" s="27"/>
      <c r="T51" s="13"/>
    </row>
    <row r="52" spans="1:20" ht="24" customHeight="1">
      <c r="A52" s="30" t="s">
        <v>84</v>
      </c>
      <c r="B52" s="42" t="s">
        <v>25</v>
      </c>
      <c r="C52" s="41" t="s">
        <v>31</v>
      </c>
      <c r="D52" s="13" t="s">
        <v>106</v>
      </c>
      <c r="E52" s="33" t="s">
        <v>107</v>
      </c>
      <c r="F52" s="35" t="s">
        <v>34</v>
      </c>
      <c r="G52" s="35" t="s">
        <v>35</v>
      </c>
      <c r="H52" s="30">
        <v>5</v>
      </c>
      <c r="I52" s="38">
        <v>7</v>
      </c>
      <c r="J52" s="36">
        <v>100</v>
      </c>
      <c r="K52" s="38">
        <f t="shared" si="6"/>
        <v>700</v>
      </c>
      <c r="L52" s="38">
        <v>0</v>
      </c>
      <c r="M52" s="38">
        <v>0</v>
      </c>
      <c r="N52" s="40">
        <f t="shared" si="5"/>
        <v>700</v>
      </c>
      <c r="O52" s="26"/>
      <c r="P52" s="25"/>
      <c r="Q52" s="25"/>
      <c r="R52" s="25"/>
      <c r="S52" s="27"/>
      <c r="T52" s="13" t="s">
        <v>108</v>
      </c>
    </row>
    <row r="53" spans="1:20" ht="24" customHeight="1">
      <c r="A53" s="30" t="s">
        <v>84</v>
      </c>
      <c r="B53" s="42" t="s">
        <v>25</v>
      </c>
      <c r="C53" s="41" t="s">
        <v>109</v>
      </c>
      <c r="D53" s="13" t="s">
        <v>110</v>
      </c>
      <c r="E53" s="33" t="s">
        <v>111</v>
      </c>
      <c r="F53" s="35" t="s">
        <v>34</v>
      </c>
      <c r="G53" s="35" t="s">
        <v>99</v>
      </c>
      <c r="H53" s="30" t="s">
        <v>112</v>
      </c>
      <c r="I53" s="38">
        <f>75000*1.35</f>
        <v>101250</v>
      </c>
      <c r="J53" s="36">
        <v>3</v>
      </c>
      <c r="K53" s="38">
        <f t="shared" si="6"/>
        <v>303750</v>
      </c>
      <c r="L53" s="38">
        <v>0</v>
      </c>
      <c r="M53" s="38"/>
      <c r="N53" s="40">
        <f t="shared" si="5"/>
        <v>303750</v>
      </c>
      <c r="O53" s="26"/>
      <c r="P53" s="25"/>
      <c r="Q53" s="25"/>
      <c r="R53" s="25"/>
      <c r="S53" s="27"/>
      <c r="T53" s="13"/>
    </row>
    <row r="54" spans="1:20" ht="24" customHeight="1">
      <c r="A54" s="30" t="s">
        <v>84</v>
      </c>
      <c r="B54" s="42" t="s">
        <v>25</v>
      </c>
      <c r="C54" s="41" t="s">
        <v>109</v>
      </c>
      <c r="D54" s="13" t="s">
        <v>113</v>
      </c>
      <c r="E54" s="33" t="s">
        <v>111</v>
      </c>
      <c r="F54" s="35" t="s">
        <v>34</v>
      </c>
      <c r="G54" s="35" t="s">
        <v>30</v>
      </c>
      <c r="H54" s="30">
        <v>1</v>
      </c>
      <c r="I54" s="38">
        <v>10000</v>
      </c>
      <c r="J54" s="36">
        <v>1</v>
      </c>
      <c r="K54" s="38">
        <f t="shared" si="6"/>
        <v>10000</v>
      </c>
      <c r="L54" s="38"/>
      <c r="M54" s="38"/>
      <c r="N54" s="40">
        <f t="shared" si="5"/>
        <v>10000</v>
      </c>
      <c r="O54" s="25"/>
      <c r="P54" s="25"/>
      <c r="Q54" s="26"/>
      <c r="R54" s="25"/>
      <c r="S54" s="27"/>
      <c r="T54" s="13"/>
    </row>
    <row r="55" spans="1:20" ht="24" customHeight="1">
      <c r="A55" s="30" t="s">
        <v>84</v>
      </c>
      <c r="B55" s="42" t="s">
        <v>25</v>
      </c>
      <c r="C55" s="41" t="s">
        <v>109</v>
      </c>
      <c r="D55" s="13" t="s">
        <v>114</v>
      </c>
      <c r="E55" s="33" t="s">
        <v>115</v>
      </c>
      <c r="F55" s="35" t="s">
        <v>34</v>
      </c>
      <c r="G55" s="36" t="s">
        <v>30</v>
      </c>
      <c r="H55" s="30">
        <v>1</v>
      </c>
      <c r="I55" s="37">
        <v>5000</v>
      </c>
      <c r="J55" s="36">
        <v>1</v>
      </c>
      <c r="K55" s="38">
        <f t="shared" si="6"/>
        <v>5000</v>
      </c>
      <c r="L55" s="38"/>
      <c r="M55" s="39"/>
      <c r="N55" s="40">
        <f t="shared" si="5"/>
        <v>5000</v>
      </c>
      <c r="O55" s="25"/>
      <c r="P55" s="25"/>
      <c r="Q55" s="26"/>
      <c r="R55" s="25"/>
      <c r="S55" s="27"/>
      <c r="T55" s="13"/>
    </row>
    <row r="56" spans="1:20" ht="24" customHeight="1">
      <c r="A56" s="30" t="s">
        <v>84</v>
      </c>
      <c r="B56" s="42" t="s">
        <v>25</v>
      </c>
      <c r="C56" s="41" t="s">
        <v>109</v>
      </c>
      <c r="D56" s="13" t="s">
        <v>116</v>
      </c>
      <c r="E56" s="33" t="s">
        <v>117</v>
      </c>
      <c r="F56" s="35" t="s">
        <v>34</v>
      </c>
      <c r="G56" s="36" t="s">
        <v>30</v>
      </c>
      <c r="H56" s="30">
        <v>1</v>
      </c>
      <c r="I56" s="37">
        <v>5900</v>
      </c>
      <c r="J56" s="36">
        <v>1</v>
      </c>
      <c r="K56" s="38">
        <f t="shared" si="6"/>
        <v>5900</v>
      </c>
      <c r="L56" s="38"/>
      <c r="M56" s="39"/>
      <c r="N56" s="40">
        <f>K56+L56+M56</f>
        <v>5900</v>
      </c>
      <c r="O56" s="25"/>
      <c r="P56" s="25"/>
      <c r="Q56" s="26"/>
      <c r="R56" s="25"/>
      <c r="S56" s="27"/>
      <c r="T56" s="13"/>
    </row>
    <row r="57" spans="1:20" ht="24" customHeight="1">
      <c r="A57" s="89"/>
      <c r="B57" s="90"/>
      <c r="C57" s="91"/>
      <c r="D57" s="92"/>
      <c r="E57" s="93"/>
      <c r="F57" s="94"/>
      <c r="G57" s="95"/>
      <c r="H57" s="96"/>
      <c r="I57" s="97"/>
      <c r="J57" s="95"/>
      <c r="K57" s="98"/>
      <c r="L57" s="98"/>
      <c r="M57" s="98"/>
      <c r="N57" s="99"/>
      <c r="O57" s="100"/>
      <c r="P57" s="100"/>
      <c r="Q57" s="101"/>
      <c r="R57" s="100"/>
      <c r="S57" s="102"/>
      <c r="T57" s="13"/>
    </row>
    <row r="58" spans="1:20" s="128" customFormat="1" ht="31.65" customHeight="1">
      <c r="A58" s="125"/>
      <c r="B58" s="126"/>
      <c r="C58" s="127"/>
      <c r="F58" s="129"/>
      <c r="G58" s="129"/>
      <c r="H58" s="129"/>
      <c r="O58" s="125"/>
      <c r="P58" s="125"/>
      <c r="Q58" s="125"/>
      <c r="R58" s="125"/>
      <c r="S58" s="130"/>
      <c r="T58" s="131"/>
    </row>
    <row r="59" spans="1:20" ht="31.65" customHeight="1">
      <c r="A59" s="30" t="s">
        <v>118</v>
      </c>
      <c r="B59" s="45" t="s">
        <v>119</v>
      </c>
      <c r="C59" s="41" t="s">
        <v>26</v>
      </c>
      <c r="D59" s="13" t="s">
        <v>120</v>
      </c>
      <c r="E59" s="34" t="s">
        <v>121</v>
      </c>
      <c r="F59" s="36" t="s">
        <v>122</v>
      </c>
      <c r="G59" s="36" t="s">
        <v>122</v>
      </c>
      <c r="H59" s="36" t="s">
        <v>122</v>
      </c>
      <c r="I59" s="39">
        <v>3628</v>
      </c>
      <c r="J59" s="36">
        <v>4</v>
      </c>
      <c r="K59" s="43">
        <f>I59*J59</f>
        <v>14512</v>
      </c>
      <c r="L59" s="43">
        <f>K59*0.09125</f>
        <v>1324.22</v>
      </c>
      <c r="M59" s="43">
        <v>0</v>
      </c>
      <c r="N59" s="40">
        <f t="shared" ref="N59:N64" si="7">K59+L59+M59</f>
        <v>15836.22</v>
      </c>
      <c r="O59" s="46"/>
      <c r="P59" s="46"/>
      <c r="Q59" s="46"/>
      <c r="R59" s="46"/>
      <c r="S59" s="27"/>
      <c r="T59" s="13"/>
    </row>
    <row r="60" spans="1:20" ht="31.65" customHeight="1">
      <c r="A60" s="30" t="s">
        <v>118</v>
      </c>
      <c r="B60" s="45" t="s">
        <v>119</v>
      </c>
      <c r="C60" s="41" t="s">
        <v>26</v>
      </c>
      <c r="D60" s="13" t="s">
        <v>192</v>
      </c>
      <c r="E60" s="34" t="s">
        <v>193</v>
      </c>
      <c r="F60" s="36" t="s">
        <v>34</v>
      </c>
      <c r="G60" s="36" t="s">
        <v>194</v>
      </c>
      <c r="H60" s="36" t="s">
        <v>195</v>
      </c>
      <c r="I60" s="39">
        <v>1049</v>
      </c>
      <c r="J60" s="36">
        <v>5</v>
      </c>
      <c r="K60" s="43">
        <f>I60*J60</f>
        <v>5245</v>
      </c>
      <c r="L60" s="43">
        <f t="shared" ref="L60:L64" si="8">K60*0.09125</f>
        <v>478.60624999999999</v>
      </c>
      <c r="M60" s="43">
        <v>0</v>
      </c>
      <c r="N60" s="40">
        <f>K60+L60+M60</f>
        <v>5723.6062499999998</v>
      </c>
      <c r="O60" s="46"/>
      <c r="P60" s="46"/>
      <c r="Q60" s="46"/>
      <c r="R60" s="46"/>
      <c r="S60" s="27"/>
      <c r="T60" s="13"/>
    </row>
    <row r="61" spans="1:20" ht="31.65" customHeight="1">
      <c r="A61" s="30" t="s">
        <v>118</v>
      </c>
      <c r="B61" s="45" t="s">
        <v>119</v>
      </c>
      <c r="C61" s="41" t="s">
        <v>26</v>
      </c>
      <c r="D61" s="13" t="s">
        <v>196</v>
      </c>
      <c r="E61" s="34" t="s">
        <v>193</v>
      </c>
      <c r="F61" s="36" t="s">
        <v>34</v>
      </c>
      <c r="G61" s="36" t="s">
        <v>194</v>
      </c>
      <c r="H61" s="36" t="s">
        <v>195</v>
      </c>
      <c r="I61" s="39">
        <v>2748</v>
      </c>
      <c r="J61" s="36">
        <v>1</v>
      </c>
      <c r="K61" s="43">
        <f>I61*J61</f>
        <v>2748</v>
      </c>
      <c r="L61" s="43">
        <f t="shared" si="8"/>
        <v>250.755</v>
      </c>
      <c r="M61" s="43">
        <v>0</v>
      </c>
      <c r="N61" s="40">
        <f>K61+L61+M61</f>
        <v>2998.7550000000001</v>
      </c>
      <c r="O61" s="46"/>
      <c r="P61" s="46"/>
      <c r="Q61" s="46"/>
      <c r="R61" s="46"/>
      <c r="S61" s="27"/>
      <c r="T61" s="13"/>
    </row>
    <row r="62" spans="1:20" ht="69.599999999999994" customHeight="1">
      <c r="A62" s="30" t="s">
        <v>118</v>
      </c>
      <c r="B62" s="47" t="s">
        <v>77</v>
      </c>
      <c r="C62" s="41" t="s">
        <v>26</v>
      </c>
      <c r="D62" s="13" t="s">
        <v>123</v>
      </c>
      <c r="E62" s="34" t="s">
        <v>124</v>
      </c>
      <c r="F62" s="36" t="s">
        <v>122</v>
      </c>
      <c r="G62" s="36" t="s">
        <v>122</v>
      </c>
      <c r="H62" s="36" t="s">
        <v>122</v>
      </c>
      <c r="I62" s="39">
        <v>3999</v>
      </c>
      <c r="J62" s="36">
        <v>8</v>
      </c>
      <c r="K62" s="43">
        <f t="shared" ref="K62:K64" si="9">I62*J62</f>
        <v>31992</v>
      </c>
      <c r="L62" s="43">
        <f t="shared" si="8"/>
        <v>2919.27</v>
      </c>
      <c r="M62" s="43">
        <v>0</v>
      </c>
      <c r="N62" s="40">
        <f t="shared" si="7"/>
        <v>34911.269999999997</v>
      </c>
      <c r="O62" s="25"/>
      <c r="P62" s="25"/>
      <c r="Q62" s="25"/>
      <c r="R62" s="25"/>
      <c r="S62" s="27"/>
      <c r="T62" s="13"/>
    </row>
    <row r="63" spans="1:20" ht="31.65" customHeight="1">
      <c r="A63" s="30" t="s">
        <v>118</v>
      </c>
      <c r="B63" s="31" t="s">
        <v>46</v>
      </c>
      <c r="C63" s="41" t="s">
        <v>26</v>
      </c>
      <c r="D63" s="13" t="s">
        <v>125</v>
      </c>
      <c r="E63" s="34" t="s">
        <v>126</v>
      </c>
      <c r="F63" s="36" t="s">
        <v>34</v>
      </c>
      <c r="G63" s="36" t="s">
        <v>30</v>
      </c>
      <c r="H63" s="36">
        <v>10</v>
      </c>
      <c r="I63" s="39">
        <v>100</v>
      </c>
      <c r="J63" s="30">
        <v>5</v>
      </c>
      <c r="K63" s="43">
        <f t="shared" si="9"/>
        <v>500</v>
      </c>
      <c r="L63" s="43">
        <f t="shared" si="8"/>
        <v>45.625</v>
      </c>
      <c r="M63" s="39">
        <v>20</v>
      </c>
      <c r="N63" s="40">
        <f t="shared" si="7"/>
        <v>565.625</v>
      </c>
      <c r="O63" s="25"/>
      <c r="P63" s="25"/>
      <c r="Q63" s="25"/>
      <c r="R63" s="25"/>
      <c r="S63" s="29"/>
      <c r="T63" s="13"/>
    </row>
    <row r="64" spans="1:20" ht="60" customHeight="1">
      <c r="A64" s="30" t="s">
        <v>118</v>
      </c>
      <c r="B64" s="45" t="s">
        <v>127</v>
      </c>
      <c r="C64" s="41" t="s">
        <v>26</v>
      </c>
      <c r="D64" s="13" t="s">
        <v>128</v>
      </c>
      <c r="E64" s="34" t="s">
        <v>129</v>
      </c>
      <c r="F64" s="36" t="s">
        <v>34</v>
      </c>
      <c r="G64" s="36" t="s">
        <v>30</v>
      </c>
      <c r="H64" s="30">
        <v>5</v>
      </c>
      <c r="I64" s="39">
        <v>100</v>
      </c>
      <c r="J64" s="36">
        <v>3</v>
      </c>
      <c r="K64" s="43">
        <f t="shared" si="9"/>
        <v>300</v>
      </c>
      <c r="L64" s="43">
        <f t="shared" si="8"/>
        <v>27.375</v>
      </c>
      <c r="M64" s="48">
        <v>0</v>
      </c>
      <c r="N64" s="40">
        <f t="shared" si="7"/>
        <v>327.375</v>
      </c>
      <c r="O64" s="44"/>
      <c r="P64" s="46"/>
      <c r="Q64" s="46"/>
      <c r="R64" s="46"/>
      <c r="S64" s="27"/>
      <c r="T64" s="13"/>
    </row>
    <row r="65" spans="1:20" ht="31.65" customHeight="1">
      <c r="A65" s="30" t="s">
        <v>118</v>
      </c>
      <c r="B65" s="45" t="s">
        <v>127</v>
      </c>
      <c r="C65" s="41" t="s">
        <v>31</v>
      </c>
      <c r="D65" s="13" t="s">
        <v>130</v>
      </c>
      <c r="E65" s="34" t="s">
        <v>131</v>
      </c>
      <c r="F65" s="36" t="s">
        <v>34</v>
      </c>
      <c r="G65" s="36" t="s">
        <v>35</v>
      </c>
      <c r="H65" s="36" t="s">
        <v>132</v>
      </c>
      <c r="I65" s="39">
        <v>26000</v>
      </c>
      <c r="J65" s="30">
        <v>1</v>
      </c>
      <c r="K65" s="39">
        <v>26000</v>
      </c>
      <c r="L65" s="39" t="s">
        <v>122</v>
      </c>
      <c r="M65" s="39" t="s">
        <v>122</v>
      </c>
      <c r="N65" s="39">
        <v>26000</v>
      </c>
      <c r="O65" s="44"/>
      <c r="P65" s="46"/>
      <c r="Q65" s="46"/>
      <c r="R65" s="46"/>
      <c r="S65" s="27"/>
      <c r="T65" s="13"/>
    </row>
    <row r="66" spans="1:20" ht="31.65" customHeight="1">
      <c r="A66" s="30" t="s">
        <v>118</v>
      </c>
      <c r="B66" s="45" t="s">
        <v>127</v>
      </c>
      <c r="C66" s="41" t="s">
        <v>31</v>
      </c>
      <c r="D66" s="13" t="s">
        <v>133</v>
      </c>
      <c r="E66" s="34" t="s">
        <v>134</v>
      </c>
      <c r="F66" s="36" t="s">
        <v>34</v>
      </c>
      <c r="G66" s="36" t="s">
        <v>30</v>
      </c>
      <c r="H66" s="36">
        <v>1</v>
      </c>
      <c r="I66" s="38">
        <v>19.989999999999998</v>
      </c>
      <c r="J66" s="30">
        <v>2100</v>
      </c>
      <c r="K66" s="38">
        <v>41979</v>
      </c>
      <c r="L66" s="38" t="s">
        <v>135</v>
      </c>
      <c r="M66" s="38" t="s">
        <v>136</v>
      </c>
      <c r="N66" s="38">
        <v>50000</v>
      </c>
      <c r="O66" s="44"/>
      <c r="P66" s="46"/>
      <c r="Q66" s="46"/>
      <c r="R66" s="46"/>
      <c r="S66" s="27"/>
      <c r="T66" s="13"/>
    </row>
    <row r="67" spans="1:20" ht="31.65" customHeight="1">
      <c r="A67" s="30" t="s">
        <v>118</v>
      </c>
      <c r="B67" s="45" t="s">
        <v>127</v>
      </c>
      <c r="C67" s="41" t="s">
        <v>31</v>
      </c>
      <c r="D67" s="13" t="s">
        <v>137</v>
      </c>
      <c r="E67" s="34" t="s">
        <v>138</v>
      </c>
      <c r="F67" s="36" t="s">
        <v>34</v>
      </c>
      <c r="G67" s="36" t="s">
        <v>30</v>
      </c>
      <c r="H67" s="36">
        <v>1</v>
      </c>
      <c r="I67" s="39">
        <v>20</v>
      </c>
      <c r="J67" s="36">
        <v>20</v>
      </c>
      <c r="K67" s="43">
        <f t="shared" ref="K67:K73" si="10">I67*J67</f>
        <v>400</v>
      </c>
      <c r="L67" s="43">
        <v>0</v>
      </c>
      <c r="M67" s="43">
        <v>0</v>
      </c>
      <c r="N67" s="40">
        <f>K67+L67+M67</f>
        <v>400</v>
      </c>
      <c r="O67" s="44"/>
      <c r="P67" s="25"/>
      <c r="Q67" s="25"/>
      <c r="R67" s="25"/>
      <c r="S67" s="29"/>
      <c r="T67" s="13"/>
    </row>
    <row r="68" spans="1:20" ht="31.65" customHeight="1">
      <c r="A68" s="30" t="s">
        <v>118</v>
      </c>
      <c r="B68" s="45" t="s">
        <v>127</v>
      </c>
      <c r="C68" s="41" t="s">
        <v>53</v>
      </c>
      <c r="D68" s="13" t="s">
        <v>139</v>
      </c>
      <c r="E68" s="34" t="s">
        <v>107</v>
      </c>
      <c r="F68" s="36" t="s">
        <v>34</v>
      </c>
      <c r="G68" s="36" t="s">
        <v>35</v>
      </c>
      <c r="H68" s="36">
        <v>5</v>
      </c>
      <c r="I68" s="39">
        <v>15</v>
      </c>
      <c r="J68" s="36">
        <v>200</v>
      </c>
      <c r="K68" s="43">
        <f t="shared" si="10"/>
        <v>3000</v>
      </c>
      <c r="L68" s="43">
        <v>0</v>
      </c>
      <c r="M68" s="43">
        <v>0</v>
      </c>
      <c r="N68" s="40">
        <f>K68+L68+M68</f>
        <v>3000</v>
      </c>
      <c r="O68" s="44"/>
      <c r="P68" s="25"/>
      <c r="Q68" s="25"/>
      <c r="R68" s="25"/>
      <c r="S68" s="27"/>
      <c r="T68" s="13"/>
    </row>
    <row r="69" spans="1:20" ht="31.65" customHeight="1">
      <c r="A69" s="30" t="s">
        <v>118</v>
      </c>
      <c r="B69" s="45" t="s">
        <v>127</v>
      </c>
      <c r="C69" s="41" t="s">
        <v>53</v>
      </c>
      <c r="D69" s="13" t="s">
        <v>140</v>
      </c>
      <c r="E69" s="34" t="s">
        <v>141</v>
      </c>
      <c r="F69" s="36" t="s">
        <v>34</v>
      </c>
      <c r="G69" s="36" t="s">
        <v>30</v>
      </c>
      <c r="H69" s="36">
        <v>5</v>
      </c>
      <c r="I69" s="39">
        <v>169</v>
      </c>
      <c r="J69" s="36">
        <v>10</v>
      </c>
      <c r="K69" s="43">
        <f t="shared" si="10"/>
        <v>1690</v>
      </c>
      <c r="L69" s="43">
        <v>0</v>
      </c>
      <c r="M69" s="43">
        <v>0</v>
      </c>
      <c r="N69" s="40">
        <f>K69+L69+M69</f>
        <v>1690</v>
      </c>
      <c r="O69" s="44"/>
      <c r="P69" s="25"/>
      <c r="Q69" s="46"/>
      <c r="R69" s="46"/>
      <c r="S69" s="27"/>
      <c r="T69" s="13"/>
    </row>
    <row r="70" spans="1:20" ht="51.75" customHeight="1">
      <c r="A70" s="30" t="s">
        <v>118</v>
      </c>
      <c r="B70" s="13" t="s">
        <v>127</v>
      </c>
      <c r="C70" s="41" t="s">
        <v>142</v>
      </c>
      <c r="D70" s="13" t="s">
        <v>143</v>
      </c>
      <c r="E70" s="34" t="s">
        <v>144</v>
      </c>
      <c r="F70" s="36" t="s">
        <v>34</v>
      </c>
      <c r="G70" s="36" t="s">
        <v>122</v>
      </c>
      <c r="H70" s="36" t="s">
        <v>122</v>
      </c>
      <c r="I70" s="39">
        <v>600</v>
      </c>
      <c r="J70" s="36">
        <v>1</v>
      </c>
      <c r="K70" s="43">
        <f t="shared" si="10"/>
        <v>600</v>
      </c>
      <c r="L70" s="43">
        <v>0</v>
      </c>
      <c r="M70" s="43">
        <v>0</v>
      </c>
      <c r="N70" s="40">
        <f>K70+L70+M70</f>
        <v>600</v>
      </c>
      <c r="O70" s="46"/>
      <c r="P70" s="25"/>
      <c r="Q70" s="44"/>
      <c r="R70" s="46"/>
      <c r="S70" s="27"/>
      <c r="T70" s="47"/>
    </row>
    <row r="71" spans="1:20" s="54" customFormat="1" ht="51" customHeight="1">
      <c r="A71" s="30" t="s">
        <v>118</v>
      </c>
      <c r="B71" s="13" t="s">
        <v>127</v>
      </c>
      <c r="C71" s="32" t="s">
        <v>109</v>
      </c>
      <c r="D71" s="34" t="s">
        <v>145</v>
      </c>
      <c r="E71" s="34" t="s">
        <v>146</v>
      </c>
      <c r="F71" s="36" t="s">
        <v>34</v>
      </c>
      <c r="G71" s="36" t="s">
        <v>35</v>
      </c>
      <c r="H71" s="36" t="s">
        <v>122</v>
      </c>
      <c r="I71" s="38">
        <v>2400</v>
      </c>
      <c r="J71" s="30">
        <v>9</v>
      </c>
      <c r="K71" s="38">
        <f t="shared" si="10"/>
        <v>21600</v>
      </c>
      <c r="L71" s="38" t="s">
        <v>122</v>
      </c>
      <c r="M71" s="38" t="s">
        <v>122</v>
      </c>
      <c r="N71" s="48">
        <v>21600</v>
      </c>
      <c r="O71" s="46"/>
      <c r="P71" s="25"/>
      <c r="Q71" s="44"/>
      <c r="R71" s="46"/>
      <c r="S71" s="27"/>
      <c r="T71" s="47"/>
    </row>
    <row r="72" spans="1:20" ht="31.65" customHeight="1">
      <c r="A72" s="30" t="s">
        <v>118</v>
      </c>
      <c r="B72" s="13" t="s">
        <v>127</v>
      </c>
      <c r="C72" s="32" t="s">
        <v>109</v>
      </c>
      <c r="D72" s="13" t="s">
        <v>147</v>
      </c>
      <c r="E72" s="34" t="s">
        <v>148</v>
      </c>
      <c r="F72" s="36" t="s">
        <v>122</v>
      </c>
      <c r="G72" s="36" t="s">
        <v>122</v>
      </c>
      <c r="H72" s="36" t="s">
        <v>122</v>
      </c>
      <c r="I72" s="38">
        <v>2500</v>
      </c>
      <c r="J72" s="30">
        <v>3</v>
      </c>
      <c r="K72" s="49">
        <f t="shared" si="10"/>
        <v>7500</v>
      </c>
      <c r="L72" s="49">
        <v>0</v>
      </c>
      <c r="M72" s="49">
        <v>0</v>
      </c>
      <c r="N72" s="40">
        <f>K72+L72+M72</f>
        <v>7500</v>
      </c>
      <c r="O72" s="46"/>
      <c r="P72" s="25"/>
      <c r="Q72" s="44"/>
      <c r="R72" s="46"/>
      <c r="S72" s="27"/>
      <c r="T72" s="47"/>
    </row>
    <row r="73" spans="1:20" ht="56.25" customHeight="1">
      <c r="A73" s="50" t="s">
        <v>118</v>
      </c>
      <c r="B73" s="51" t="s">
        <v>25</v>
      </c>
      <c r="C73" s="32" t="s">
        <v>109</v>
      </c>
      <c r="D73" s="31" t="s">
        <v>149</v>
      </c>
      <c r="E73" s="34" t="s">
        <v>150</v>
      </c>
      <c r="F73" s="36" t="s">
        <v>34</v>
      </c>
      <c r="G73" s="36" t="s">
        <v>122</v>
      </c>
      <c r="H73" s="36" t="s">
        <v>122</v>
      </c>
      <c r="I73" s="39">
        <v>150</v>
      </c>
      <c r="J73" s="36">
        <v>3</v>
      </c>
      <c r="K73" s="43">
        <f t="shared" si="10"/>
        <v>450</v>
      </c>
      <c r="L73" s="43">
        <v>0</v>
      </c>
      <c r="M73" s="43">
        <v>0</v>
      </c>
      <c r="N73" s="40">
        <f>K73+L73+M73</f>
        <v>450</v>
      </c>
      <c r="O73" s="46"/>
      <c r="P73" s="25"/>
      <c r="Q73" s="44"/>
      <c r="R73" s="46"/>
      <c r="S73" s="27"/>
      <c r="T73" s="47"/>
    </row>
    <row r="74" spans="1:20" ht="31.65" customHeight="1">
      <c r="A74" s="30" t="s">
        <v>118</v>
      </c>
      <c r="B74" s="45" t="s">
        <v>25</v>
      </c>
      <c r="C74" s="32" t="s">
        <v>109</v>
      </c>
      <c r="D74" s="33" t="s">
        <v>151</v>
      </c>
      <c r="E74" s="33" t="s">
        <v>152</v>
      </c>
      <c r="F74" s="50" t="s">
        <v>153</v>
      </c>
      <c r="G74" s="52" t="s">
        <v>154</v>
      </c>
      <c r="H74" s="37">
        <v>3000</v>
      </c>
      <c r="I74" s="50">
        <v>1</v>
      </c>
      <c r="J74" s="53"/>
      <c r="K74" s="43">
        <f>H74*I74</f>
        <v>3000</v>
      </c>
      <c r="L74" s="43">
        <v>0</v>
      </c>
      <c r="M74" s="43">
        <v>0</v>
      </c>
      <c r="N74" s="40">
        <f>K74+L74+J74</f>
        <v>3000</v>
      </c>
      <c r="O74" s="46"/>
      <c r="P74" s="46"/>
      <c r="Q74" s="44"/>
      <c r="R74" s="46"/>
      <c r="S74" s="27"/>
      <c r="T74" s="48"/>
    </row>
    <row r="75" spans="1:20" ht="31.65" customHeight="1">
      <c r="A75" s="68" t="s">
        <v>118</v>
      </c>
      <c r="B75" s="73" t="s">
        <v>25</v>
      </c>
      <c r="C75" s="32" t="s">
        <v>189</v>
      </c>
      <c r="D75" s="70" t="s">
        <v>188</v>
      </c>
      <c r="E75" s="71" t="s">
        <v>190</v>
      </c>
      <c r="F75" s="72" t="s">
        <v>34</v>
      </c>
      <c r="G75" s="72" t="s">
        <v>191</v>
      </c>
      <c r="H75" s="72" t="s">
        <v>122</v>
      </c>
      <c r="I75" s="74">
        <v>85000</v>
      </c>
      <c r="J75" s="68">
        <v>1</v>
      </c>
      <c r="K75" s="74">
        <v>85000</v>
      </c>
      <c r="L75" s="43">
        <v>0</v>
      </c>
      <c r="M75" s="43">
        <v>0</v>
      </c>
      <c r="N75" s="74">
        <v>85000</v>
      </c>
      <c r="O75" s="46"/>
      <c r="P75" s="46"/>
      <c r="Q75" s="44"/>
      <c r="R75" s="46"/>
      <c r="S75" s="27"/>
      <c r="T75" s="48"/>
    </row>
    <row r="76" spans="1:20" ht="49.5" customHeight="1">
      <c r="A76" s="30" t="s">
        <v>118</v>
      </c>
      <c r="B76" s="45" t="s">
        <v>127</v>
      </c>
      <c r="C76" s="32" t="s">
        <v>189</v>
      </c>
      <c r="D76" s="55" t="s">
        <v>155</v>
      </c>
      <c r="E76" s="34" t="s">
        <v>156</v>
      </c>
      <c r="F76" s="36" t="s">
        <v>34</v>
      </c>
      <c r="G76" s="36" t="s">
        <v>29</v>
      </c>
      <c r="H76" s="36" t="s">
        <v>122</v>
      </c>
      <c r="I76" s="38">
        <v>90000</v>
      </c>
      <c r="J76" s="30">
        <v>3</v>
      </c>
      <c r="K76" s="49">
        <f>I76*J76</f>
        <v>270000</v>
      </c>
      <c r="L76" s="49">
        <v>0</v>
      </c>
      <c r="M76" s="49">
        <v>0</v>
      </c>
      <c r="N76" s="40">
        <f>K76*1.25</f>
        <v>337500</v>
      </c>
      <c r="O76" s="46"/>
      <c r="P76" s="44"/>
      <c r="Q76" s="44"/>
      <c r="R76" s="46"/>
      <c r="S76" s="27"/>
      <c r="T76" s="47"/>
    </row>
    <row r="77" spans="1:20" s="54" customFormat="1" ht="125.25" customHeight="1">
      <c r="A77" s="30" t="s">
        <v>118</v>
      </c>
      <c r="B77" s="45" t="s">
        <v>127</v>
      </c>
      <c r="C77" s="32" t="s">
        <v>109</v>
      </c>
      <c r="D77" s="13" t="s">
        <v>157</v>
      </c>
      <c r="E77" s="34" t="s">
        <v>158</v>
      </c>
      <c r="F77" s="36" t="s">
        <v>34</v>
      </c>
      <c r="G77" s="36" t="s">
        <v>30</v>
      </c>
      <c r="H77" s="36" t="s">
        <v>122</v>
      </c>
      <c r="I77" s="38">
        <v>7300</v>
      </c>
      <c r="J77" s="36">
        <v>9</v>
      </c>
      <c r="K77" s="49">
        <f>I77*J77</f>
        <v>65700</v>
      </c>
      <c r="L77" s="48">
        <v>0</v>
      </c>
      <c r="M77" s="48">
        <v>0</v>
      </c>
      <c r="N77" s="40">
        <f>K77+L77+M77</f>
        <v>65700</v>
      </c>
      <c r="O77" s="46"/>
      <c r="P77" s="44"/>
      <c r="Q77" s="44"/>
      <c r="R77" s="46"/>
      <c r="S77" s="27"/>
      <c r="T77" s="47"/>
    </row>
    <row r="78" spans="1:20" ht="24" customHeight="1">
      <c r="A78" s="30" t="s">
        <v>118</v>
      </c>
      <c r="B78" s="45" t="s">
        <v>119</v>
      </c>
      <c r="C78" s="32" t="s">
        <v>109</v>
      </c>
      <c r="D78" s="13" t="s">
        <v>159</v>
      </c>
      <c r="E78" s="34" t="s">
        <v>160</v>
      </c>
      <c r="F78" s="36" t="s">
        <v>34</v>
      </c>
      <c r="G78" s="36" t="s">
        <v>122</v>
      </c>
      <c r="H78" s="36" t="s">
        <v>122</v>
      </c>
      <c r="I78" s="38">
        <v>3000</v>
      </c>
      <c r="J78" s="36">
        <v>1</v>
      </c>
      <c r="K78" s="49">
        <f>I78*J78</f>
        <v>3000</v>
      </c>
      <c r="L78" s="48">
        <v>0</v>
      </c>
      <c r="M78" s="48">
        <v>0</v>
      </c>
      <c r="N78" s="40">
        <f>K78+L78+M78</f>
        <v>3000</v>
      </c>
      <c r="O78" s="46"/>
      <c r="P78" s="44"/>
      <c r="Q78" s="44"/>
      <c r="R78" s="46"/>
      <c r="S78" s="27"/>
      <c r="T78" s="47"/>
    </row>
    <row r="79" spans="1:20" customFormat="1" ht="156">
      <c r="A79" s="68" t="s">
        <v>118</v>
      </c>
      <c r="B79" s="69" t="s">
        <v>119</v>
      </c>
      <c r="C79" s="61" t="s">
        <v>109</v>
      </c>
      <c r="D79" s="33" t="s">
        <v>186</v>
      </c>
      <c r="E79" s="59" t="s">
        <v>187</v>
      </c>
      <c r="F79" s="35" t="s">
        <v>34</v>
      </c>
      <c r="G79" s="36" t="s">
        <v>30</v>
      </c>
      <c r="H79" s="30">
        <v>3</v>
      </c>
      <c r="I79" s="37">
        <v>10560</v>
      </c>
      <c r="J79" s="36">
        <v>3</v>
      </c>
      <c r="K79" s="63">
        <v>31680</v>
      </c>
      <c r="L79" s="38">
        <v>0</v>
      </c>
      <c r="M79" s="39">
        <v>0</v>
      </c>
      <c r="N79" s="40">
        <v>31680</v>
      </c>
      <c r="O79" s="75"/>
      <c r="P79" s="75"/>
      <c r="Q79" s="75"/>
      <c r="R79" s="75"/>
      <c r="S79" s="75"/>
      <c r="T79" s="75"/>
    </row>
    <row r="80" spans="1:20" ht="24" customHeight="1">
      <c r="A80" s="79" t="s">
        <v>118</v>
      </c>
      <c r="B80" s="79" t="s">
        <v>25</v>
      </c>
      <c r="C80" s="32" t="s">
        <v>109</v>
      </c>
      <c r="D80" s="55" t="s">
        <v>162</v>
      </c>
      <c r="E80" s="34" t="s">
        <v>163</v>
      </c>
      <c r="F80" s="36" t="s">
        <v>34</v>
      </c>
      <c r="G80" s="36" t="s">
        <v>30</v>
      </c>
      <c r="H80" s="36" t="s">
        <v>122</v>
      </c>
      <c r="I80" s="38">
        <v>75</v>
      </c>
      <c r="J80" s="36">
        <v>84</v>
      </c>
      <c r="K80" s="49">
        <f>I80*J80</f>
        <v>6300</v>
      </c>
      <c r="L80" s="49">
        <v>0</v>
      </c>
      <c r="M80" s="49">
        <v>0</v>
      </c>
      <c r="N80" s="40">
        <f>K80+L80+M80</f>
        <v>6300</v>
      </c>
      <c r="O80" s="36"/>
      <c r="P80" s="47"/>
      <c r="Q80" s="58"/>
      <c r="R80" s="47"/>
      <c r="S80" s="38"/>
      <c r="T80" s="47"/>
    </row>
    <row r="81" spans="1:20" ht="24" customHeight="1">
      <c r="A81" s="89"/>
      <c r="B81" s="111"/>
      <c r="C81" s="112"/>
      <c r="D81" s="113"/>
      <c r="E81" s="105"/>
      <c r="F81" s="100"/>
      <c r="G81" s="100"/>
      <c r="H81" s="100"/>
      <c r="I81" s="102"/>
      <c r="J81" s="100"/>
      <c r="K81" s="114"/>
      <c r="L81" s="115"/>
      <c r="M81" s="115"/>
      <c r="N81" s="107"/>
      <c r="O81" s="89"/>
      <c r="P81" s="116"/>
      <c r="Q81" s="116"/>
      <c r="R81" s="89"/>
      <c r="S81" s="102"/>
      <c r="T81" s="110"/>
    </row>
    <row r="82" spans="1:20" ht="24" customHeight="1">
      <c r="A82" s="30" t="s">
        <v>161</v>
      </c>
      <c r="B82" s="42" t="s">
        <v>25</v>
      </c>
      <c r="C82" s="80" t="s">
        <v>165</v>
      </c>
      <c r="D82" s="33" t="s">
        <v>166</v>
      </c>
      <c r="E82" s="33" t="s">
        <v>167</v>
      </c>
      <c r="F82" s="52" t="s">
        <v>34</v>
      </c>
      <c r="G82" s="52" t="s">
        <v>30</v>
      </c>
      <c r="H82" s="82">
        <v>3</v>
      </c>
      <c r="I82" s="83">
        <v>33.71</v>
      </c>
      <c r="J82" s="81">
        <v>500</v>
      </c>
      <c r="K82" s="57">
        <f>I82*J82</f>
        <v>16855</v>
      </c>
      <c r="L82" s="57">
        <v>0</v>
      </c>
      <c r="M82" s="57"/>
      <c r="N82" s="40">
        <f>K82+L82+M82</f>
        <v>16855</v>
      </c>
      <c r="O82" s="26"/>
      <c r="P82" s="25"/>
      <c r="Q82" s="25"/>
      <c r="R82" s="25"/>
      <c r="S82" s="27"/>
      <c r="T82" s="13"/>
    </row>
    <row r="83" spans="1:20" ht="24" customHeight="1">
      <c r="A83" s="89"/>
      <c r="B83" s="90"/>
      <c r="C83" s="117"/>
      <c r="D83" s="118"/>
      <c r="E83" s="118"/>
      <c r="F83" s="119"/>
      <c r="G83" s="119"/>
      <c r="H83" s="120"/>
      <c r="I83" s="121"/>
      <c r="J83" s="122"/>
      <c r="K83" s="123"/>
      <c r="L83" s="123"/>
      <c r="M83" s="123"/>
      <c r="N83" s="107"/>
      <c r="O83" s="101"/>
      <c r="P83" s="100"/>
      <c r="Q83" s="100"/>
      <c r="R83" s="100"/>
      <c r="S83" s="102"/>
      <c r="T83" s="113"/>
    </row>
    <row r="84" spans="1:20" ht="24" customHeight="1">
      <c r="A84" s="30" t="s">
        <v>164</v>
      </c>
      <c r="B84" s="42" t="s">
        <v>127</v>
      </c>
      <c r="C84" s="41" t="s">
        <v>142</v>
      </c>
      <c r="D84" s="33" t="s">
        <v>169</v>
      </c>
      <c r="E84" s="59" t="s">
        <v>170</v>
      </c>
      <c r="F84" s="35" t="s">
        <v>30</v>
      </c>
      <c r="G84" s="36" t="s">
        <v>30</v>
      </c>
      <c r="H84" s="30">
        <v>1</v>
      </c>
      <c r="I84" s="78">
        <v>150</v>
      </c>
      <c r="J84" s="36">
        <v>1</v>
      </c>
      <c r="K84" s="63">
        <v>250</v>
      </c>
      <c r="L84" s="38">
        <v>0</v>
      </c>
      <c r="M84" s="38">
        <v>0</v>
      </c>
      <c r="N84" s="40">
        <f>SUM(K84:M84)</f>
        <v>250</v>
      </c>
      <c r="O84" s="26"/>
      <c r="P84" s="25"/>
      <c r="Q84" s="25"/>
      <c r="R84" s="25"/>
      <c r="S84" s="27"/>
      <c r="T84" s="13"/>
    </row>
    <row r="85" spans="1:20" ht="24" customHeight="1">
      <c r="A85" s="89"/>
      <c r="B85" s="90"/>
      <c r="C85" s="91"/>
      <c r="D85" s="118"/>
      <c r="E85" s="124"/>
      <c r="F85" s="106"/>
      <c r="G85" s="100"/>
      <c r="H85" s="89"/>
      <c r="I85" s="108"/>
      <c r="J85" s="100"/>
      <c r="K85" s="109"/>
      <c r="L85" s="102"/>
      <c r="M85" s="102"/>
      <c r="N85" s="107"/>
      <c r="O85" s="101"/>
      <c r="P85" s="100"/>
      <c r="Q85" s="100"/>
      <c r="R85" s="100"/>
      <c r="S85" s="102"/>
      <c r="T85" s="113"/>
    </row>
    <row r="86" spans="1:20" ht="24" customHeight="1">
      <c r="A86" s="30" t="s">
        <v>168</v>
      </c>
      <c r="B86" s="42" t="s">
        <v>127</v>
      </c>
      <c r="C86" s="41" t="s">
        <v>31</v>
      </c>
      <c r="D86" s="33" t="s">
        <v>197</v>
      </c>
      <c r="E86" s="59" t="s">
        <v>171</v>
      </c>
      <c r="F86" s="35" t="s">
        <v>34</v>
      </c>
      <c r="G86" s="36" t="s">
        <v>30</v>
      </c>
      <c r="H86" s="30">
        <v>1</v>
      </c>
      <c r="I86" s="78">
        <v>35.32</v>
      </c>
      <c r="J86" s="36">
        <v>6</v>
      </c>
      <c r="K86" s="63">
        <v>211.92</v>
      </c>
      <c r="L86" s="38">
        <v>0</v>
      </c>
      <c r="M86" s="38">
        <v>0</v>
      </c>
      <c r="N86" s="40">
        <v>916.85</v>
      </c>
      <c r="O86" s="26"/>
      <c r="P86" s="25"/>
      <c r="Q86" s="25"/>
      <c r="R86" s="25"/>
      <c r="S86" s="27"/>
      <c r="T86" s="13"/>
    </row>
    <row r="87" spans="1:20" ht="24" customHeight="1">
      <c r="A87" s="30" t="s">
        <v>168</v>
      </c>
      <c r="B87" s="42" t="s">
        <v>127</v>
      </c>
      <c r="C87" s="41" t="s">
        <v>142</v>
      </c>
      <c r="D87" s="33" t="s">
        <v>172</v>
      </c>
      <c r="E87" s="59" t="s">
        <v>173</v>
      </c>
      <c r="F87" s="35" t="s">
        <v>34</v>
      </c>
      <c r="G87" s="36" t="s">
        <v>30</v>
      </c>
      <c r="H87" s="30">
        <v>1</v>
      </c>
      <c r="I87" s="37">
        <v>239</v>
      </c>
      <c r="J87" s="36">
        <v>1</v>
      </c>
      <c r="K87" s="60">
        <v>239</v>
      </c>
      <c r="L87" s="39">
        <v>0</v>
      </c>
      <c r="M87" s="39">
        <v>0</v>
      </c>
      <c r="N87" s="40">
        <v>500</v>
      </c>
      <c r="O87" s="26"/>
      <c r="P87" s="25"/>
      <c r="Q87" s="25"/>
      <c r="R87" s="25"/>
      <c r="S87" s="27"/>
      <c r="T87" s="13"/>
    </row>
    <row r="88" spans="1:20" ht="24" customHeight="1">
      <c r="A88" s="30" t="s">
        <v>168</v>
      </c>
      <c r="B88" s="42" t="s">
        <v>46</v>
      </c>
      <c r="C88" s="41" t="s">
        <v>142</v>
      </c>
      <c r="D88" s="33" t="s">
        <v>174</v>
      </c>
      <c r="E88" s="59" t="s">
        <v>175</v>
      </c>
      <c r="F88" s="35" t="s">
        <v>34</v>
      </c>
      <c r="G88" s="36" t="s">
        <v>30</v>
      </c>
      <c r="H88" s="30">
        <v>1</v>
      </c>
      <c r="I88" s="37">
        <v>149</v>
      </c>
      <c r="J88" s="36">
        <v>2</v>
      </c>
      <c r="K88" s="60">
        <v>298</v>
      </c>
      <c r="L88" s="39">
        <v>0</v>
      </c>
      <c r="M88" s="39">
        <v>0</v>
      </c>
      <c r="N88" s="40">
        <v>298</v>
      </c>
      <c r="O88" s="26"/>
      <c r="P88" s="25"/>
      <c r="Q88" s="25"/>
      <c r="R88" s="25"/>
      <c r="S88" s="27"/>
      <c r="T88" s="13"/>
    </row>
    <row r="89" spans="1:20" ht="24" customHeight="1">
      <c r="A89" s="30" t="s">
        <v>168</v>
      </c>
      <c r="B89" s="42" t="s">
        <v>46</v>
      </c>
      <c r="C89" s="41" t="s">
        <v>142</v>
      </c>
      <c r="D89" s="33" t="s">
        <v>176</v>
      </c>
      <c r="E89" s="59" t="s">
        <v>177</v>
      </c>
      <c r="F89" s="35" t="s">
        <v>34</v>
      </c>
      <c r="G89" s="36" t="s">
        <v>30</v>
      </c>
      <c r="H89" s="30">
        <v>1</v>
      </c>
      <c r="I89" s="37">
        <v>4500</v>
      </c>
      <c r="J89" s="36">
        <v>1</v>
      </c>
      <c r="K89" s="60">
        <v>4500</v>
      </c>
      <c r="L89" s="39">
        <v>0</v>
      </c>
      <c r="M89" s="39">
        <v>0</v>
      </c>
      <c r="N89" s="40">
        <v>4500</v>
      </c>
      <c r="O89" s="26"/>
      <c r="P89" s="25"/>
      <c r="Q89" s="25"/>
      <c r="R89" s="25"/>
      <c r="S89" s="27"/>
      <c r="T89" s="13"/>
    </row>
    <row r="90" spans="1:20" ht="24" customHeight="1">
      <c r="A90" s="30" t="s">
        <v>168</v>
      </c>
      <c r="B90" s="42" t="s">
        <v>46</v>
      </c>
      <c r="C90" s="41" t="s">
        <v>142</v>
      </c>
      <c r="D90" s="33" t="s">
        <v>178</v>
      </c>
      <c r="E90" s="59" t="s">
        <v>179</v>
      </c>
      <c r="F90" s="35" t="s">
        <v>34</v>
      </c>
      <c r="G90" s="36" t="s">
        <v>30</v>
      </c>
      <c r="H90" s="30">
        <v>1</v>
      </c>
      <c r="I90" s="37">
        <v>8400</v>
      </c>
      <c r="J90" s="36">
        <v>1</v>
      </c>
      <c r="K90" s="60">
        <v>8400</v>
      </c>
      <c r="L90" s="39">
        <v>0</v>
      </c>
      <c r="M90" s="39">
        <v>0</v>
      </c>
      <c r="N90" s="40">
        <v>8400</v>
      </c>
      <c r="O90" s="26"/>
      <c r="P90" s="25"/>
      <c r="Q90" s="25"/>
      <c r="R90" s="25"/>
      <c r="S90" s="27"/>
      <c r="T90" s="13"/>
    </row>
    <row r="91" spans="1:20" ht="24" customHeight="1">
      <c r="A91" s="30" t="s">
        <v>168</v>
      </c>
      <c r="B91" s="42" t="s">
        <v>77</v>
      </c>
      <c r="C91" s="41" t="s">
        <v>142</v>
      </c>
      <c r="D91" s="33" t="s">
        <v>180</v>
      </c>
      <c r="E91" s="59" t="s">
        <v>181</v>
      </c>
      <c r="F91" s="35" t="s">
        <v>34</v>
      </c>
      <c r="G91" s="36" t="s">
        <v>30</v>
      </c>
      <c r="H91" s="30">
        <v>1</v>
      </c>
      <c r="I91" s="37">
        <v>120</v>
      </c>
      <c r="J91" s="36">
        <v>6</v>
      </c>
      <c r="K91" s="60">
        <v>720</v>
      </c>
      <c r="L91" s="39">
        <v>0</v>
      </c>
      <c r="M91" s="39">
        <v>0</v>
      </c>
      <c r="N91" s="40">
        <v>720</v>
      </c>
      <c r="O91" s="26"/>
      <c r="P91" s="25"/>
      <c r="Q91" s="25"/>
      <c r="R91" s="25"/>
      <c r="S91" s="27"/>
      <c r="T91" s="13"/>
    </row>
    <row r="92" spans="1:20" ht="69.75" customHeight="1">
      <c r="A92" s="30" t="s">
        <v>168</v>
      </c>
      <c r="B92" s="61" t="s">
        <v>127</v>
      </c>
      <c r="C92" s="41" t="s">
        <v>142</v>
      </c>
      <c r="D92" s="33" t="s">
        <v>182</v>
      </c>
      <c r="E92" s="59" t="s">
        <v>183</v>
      </c>
      <c r="F92" s="35" t="s">
        <v>34</v>
      </c>
      <c r="G92" s="36" t="s">
        <v>30</v>
      </c>
      <c r="H92" s="30">
        <v>1</v>
      </c>
      <c r="I92" s="37">
        <v>120</v>
      </c>
      <c r="J92" s="36">
        <v>1</v>
      </c>
      <c r="K92" s="60">
        <v>120</v>
      </c>
      <c r="L92" s="39">
        <v>0</v>
      </c>
      <c r="M92" s="39">
        <v>0</v>
      </c>
      <c r="N92" s="40">
        <v>120</v>
      </c>
      <c r="O92" s="25"/>
      <c r="P92" s="25"/>
      <c r="Q92" s="25"/>
      <c r="R92" s="25"/>
      <c r="S92" s="27"/>
      <c r="T92" s="48" t="s">
        <v>108</v>
      </c>
    </row>
    <row r="93" spans="1:20" ht="45" customHeight="1">
      <c r="A93" s="30" t="s">
        <v>168</v>
      </c>
      <c r="B93" s="61" t="s">
        <v>127</v>
      </c>
      <c r="C93" s="61" t="s">
        <v>109</v>
      </c>
      <c r="D93" s="56" t="s">
        <v>184</v>
      </c>
      <c r="E93" s="62" t="s">
        <v>185</v>
      </c>
      <c r="F93" s="35" t="s">
        <v>34</v>
      </c>
      <c r="G93" s="36" t="s">
        <v>30</v>
      </c>
      <c r="H93" s="30">
        <v>1</v>
      </c>
      <c r="I93" s="37">
        <v>85000</v>
      </c>
      <c r="J93" s="36">
        <v>1</v>
      </c>
      <c r="K93" s="63" t="s">
        <v>108</v>
      </c>
      <c r="L93" s="38">
        <v>0</v>
      </c>
      <c r="M93" s="39">
        <v>0</v>
      </c>
      <c r="N93" s="40">
        <f>I93*1.3</f>
        <v>110500</v>
      </c>
      <c r="O93" s="25"/>
      <c r="P93" s="25"/>
      <c r="Q93" s="26"/>
      <c r="R93" s="25"/>
      <c r="S93" s="27"/>
      <c r="T93" s="47"/>
    </row>
    <row r="94" spans="1:20" s="54" customFormat="1" ht="154.19999999999999" customHeight="1">
      <c r="A94" s="30" t="s">
        <v>168</v>
      </c>
      <c r="B94" s="13" t="s">
        <v>127</v>
      </c>
      <c r="C94" s="32" t="s">
        <v>109</v>
      </c>
      <c r="D94" s="34" t="s">
        <v>145</v>
      </c>
      <c r="E94" s="62" t="s">
        <v>198</v>
      </c>
      <c r="F94" s="36" t="s">
        <v>34</v>
      </c>
      <c r="G94" s="36" t="s">
        <v>35</v>
      </c>
      <c r="H94" s="36" t="s">
        <v>122</v>
      </c>
      <c r="I94" s="38">
        <v>2400</v>
      </c>
      <c r="J94" s="30">
        <v>9</v>
      </c>
      <c r="K94" s="38">
        <f t="shared" ref="K94" si="11">I94*J94</f>
        <v>21600</v>
      </c>
      <c r="L94" s="38" t="s">
        <v>122</v>
      </c>
      <c r="M94" s="38" t="s">
        <v>122</v>
      </c>
      <c r="N94" s="48">
        <v>21600</v>
      </c>
      <c r="O94" s="46"/>
      <c r="P94" s="25"/>
      <c r="Q94" s="44"/>
      <c r="R94" s="46"/>
      <c r="S94" s="27"/>
      <c r="T94" s="47"/>
    </row>
  </sheetData>
  <mergeCells count="6">
    <mergeCell ref="T4:T5"/>
    <mergeCell ref="B1:N1"/>
    <mergeCell ref="B2:R2"/>
    <mergeCell ref="B3:R3"/>
    <mergeCell ref="A4:N4"/>
    <mergeCell ref="O4:R4"/>
  </mergeCells>
  <dataValidations count="1">
    <dataValidation allowBlank="1" showInputMessage="1" showErrorMessage="1" promptTitle="Enter Justification" sqref="E65 E86:E88 E6:E10 E13:E51 A40:C40 E53:E57 M40 O38:T44 F40:J40" xr:uid="{00000000-0002-0000-0000-000000000000}"/>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BCAT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dc:creator>
  <cp:keywords/>
  <dc:description/>
  <cp:lastModifiedBy>Moaty Fayek</cp:lastModifiedBy>
  <cp:revision/>
  <dcterms:created xsi:type="dcterms:W3CDTF">2023-01-13T21:28:13Z</dcterms:created>
  <dcterms:modified xsi:type="dcterms:W3CDTF">2023-02-02T23:46:04Z</dcterms:modified>
  <cp:category/>
  <cp:contentStatus/>
</cp:coreProperties>
</file>