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autoCompressPictures="0"/>
  <mc:AlternateContent xmlns:mc="http://schemas.openxmlformats.org/markup-compatibility/2006">
    <mc:Choice Requires="x15">
      <x15ac:absPath xmlns:x15ac="http://schemas.microsoft.com/office/spreadsheetml/2010/11/ac" url="/Users/anitamuthyala-kandula/Downloads/"/>
    </mc:Choice>
  </mc:AlternateContent>
  <xr:revisionPtr revIDLastSave="0" documentId="8_{C7BD29EA-4CF5-C34E-B377-F28B13ACF946}" xr6:coauthVersionLast="36" xr6:coauthVersionMax="36" xr10:uidLastSave="{00000000-0000-0000-0000-000000000000}"/>
  <bookViews>
    <workbookView xWindow="2000" yWindow="1440" windowWidth="35000" windowHeight="17680" xr2:uid="{00000000-000D-0000-FFFF-FFFF00000000}"/>
  </bookViews>
  <sheets>
    <sheet name="Annual Resource Allocation List" sheetId="5" r:id="rId1"/>
    <sheet name="CTE requests" sheetId="7" r:id="rId2"/>
    <sheet name="CTE personnel" sheetId="8" r:id="rId3"/>
    <sheet name="Facilities req" sheetId="6" r:id="rId4"/>
    <sheet name="Emergency Requests" sheetId="4" r:id="rId5"/>
    <sheet name="Big Ticket Item List" sheetId="2" r:id="rId6"/>
  </sheets>
  <definedNames>
    <definedName name="_xlnm.Print_Area" localSheetId="4">'Emergency Requests'!$B$2:$R$8</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N89" i="5" l="1"/>
  <c r="L88" i="5"/>
  <c r="N88" i="5" s="1"/>
  <c r="L87" i="5"/>
  <c r="N87" i="5" s="1"/>
  <c r="L86" i="5"/>
  <c r="N86" i="5" s="1"/>
  <c r="N85" i="5"/>
  <c r="L85" i="5"/>
  <c r="K26" i="5" l="1"/>
  <c r="K24" i="5"/>
  <c r="K23" i="5"/>
  <c r="L23" i="5" s="1"/>
  <c r="N23" i="5" s="1"/>
  <c r="K22" i="5"/>
  <c r="L22" i="5" s="1"/>
  <c r="N22" i="5" s="1"/>
  <c r="K21" i="5"/>
  <c r="K20" i="5"/>
  <c r="K18" i="5"/>
  <c r="L18" i="5" s="1"/>
  <c r="K17" i="5"/>
  <c r="L17" i="5" s="1"/>
  <c r="K16" i="5"/>
  <c r="L16" i="5" s="1"/>
  <c r="N16" i="5" s="1"/>
  <c r="K15" i="5"/>
  <c r="K14" i="5"/>
  <c r="L14" i="5" s="1"/>
  <c r="K13" i="5"/>
  <c r="L13" i="5" s="1"/>
  <c r="N13" i="5" s="1"/>
  <c r="K12" i="5"/>
  <c r="K11" i="5"/>
  <c r="L11" i="5" s="1"/>
  <c r="K10" i="5"/>
  <c r="K9" i="5"/>
  <c r="L9" i="5" s="1"/>
  <c r="K8" i="5"/>
  <c r="L8" i="5" s="1"/>
  <c r="N8" i="5" s="1"/>
  <c r="K7" i="5"/>
  <c r="K6" i="5"/>
  <c r="L20" i="5" l="1"/>
  <c r="N20" i="5" s="1"/>
  <c r="N11" i="5"/>
  <c r="N18" i="5"/>
  <c r="L10" i="5"/>
  <c r="N10" i="5" s="1"/>
  <c r="N14" i="5"/>
  <c r="L6" i="5"/>
  <c r="N6" i="5" s="1"/>
  <c r="N15" i="5"/>
  <c r="L12" i="5"/>
  <c r="N12" i="5" s="1"/>
  <c r="L21" i="5"/>
  <c r="N21" i="5" s="1"/>
  <c r="L7" i="5"/>
  <c r="N7" i="5" s="1"/>
  <c r="L15" i="5"/>
  <c r="L24" i="5"/>
  <c r="N24" i="5" s="1"/>
  <c r="N9" i="5"/>
  <c r="N17" i="5"/>
  <c r="L26" i="5"/>
  <c r="N26" i="5" s="1"/>
  <c r="N24" i="8" l="1"/>
  <c r="L12" i="8"/>
  <c r="K12" i="8"/>
  <c r="N12" i="8" s="1"/>
  <c r="K8" i="8" l="1"/>
  <c r="L8" i="8" s="1"/>
  <c r="K7" i="8"/>
  <c r="N18" i="8"/>
  <c r="N8" i="8" l="1"/>
  <c r="L7" i="8"/>
  <c r="N7" i="8" s="1"/>
  <c r="N11" i="8"/>
  <c r="L11" i="8"/>
  <c r="K11" i="8"/>
  <c r="K10" i="8"/>
  <c r="L10" i="8" s="1"/>
  <c r="K9" i="8"/>
  <c r="L9" i="8" s="1"/>
  <c r="N9" i="8" s="1"/>
  <c r="K50" i="7"/>
  <c r="L50" i="7" s="1"/>
  <c r="N50" i="7" s="1"/>
  <c r="K49" i="7"/>
  <c r="L49" i="7" s="1"/>
  <c r="N49" i="7" s="1"/>
  <c r="K48" i="7"/>
  <c r="K47" i="7"/>
  <c r="K46" i="7"/>
  <c r="K45" i="7"/>
  <c r="K43" i="7"/>
  <c r="L43" i="7" s="1"/>
  <c r="K42" i="7"/>
  <c r="K41" i="7"/>
  <c r="K39" i="7"/>
  <c r="L39" i="7" s="1"/>
  <c r="N39" i="7" s="1"/>
  <c r="K38" i="7"/>
  <c r="L38" i="7" s="1"/>
  <c r="K37" i="7"/>
  <c r="K36" i="7"/>
  <c r="K35" i="7"/>
  <c r="L35" i="7" s="1"/>
  <c r="N35" i="7" s="1"/>
  <c r="K34" i="7"/>
  <c r="K33" i="7"/>
  <c r="K32" i="7"/>
  <c r="K31" i="7"/>
  <c r="L31" i="7" s="1"/>
  <c r="N31" i="7" s="1"/>
  <c r="K30" i="7"/>
  <c r="K29" i="7"/>
  <c r="K28" i="7"/>
  <c r="L28" i="7" s="1"/>
  <c r="N28" i="7" s="1"/>
  <c r="K27" i="7"/>
  <c r="K26" i="7"/>
  <c r="K25" i="7"/>
  <c r="K24" i="7"/>
  <c r="L24" i="7" s="1"/>
  <c r="N24" i="7" s="1"/>
  <c r="K23" i="7"/>
  <c r="L23" i="7" s="1"/>
  <c r="N23" i="7" s="1"/>
  <c r="N7" i="7"/>
  <c r="M6" i="7"/>
  <c r="L6" i="7"/>
  <c r="M5" i="7"/>
  <c r="L5" i="7"/>
  <c r="M4" i="7"/>
  <c r="L4" i="7"/>
  <c r="L3" i="7"/>
  <c r="N3" i="7" s="1"/>
  <c r="M2" i="7"/>
  <c r="L2" i="7"/>
  <c r="N2" i="7" s="1"/>
  <c r="N4" i="7" l="1"/>
  <c r="L41" i="7"/>
  <c r="N41" i="7" s="1"/>
  <c r="L45" i="7"/>
  <c r="N45" i="7" s="1"/>
  <c r="N5" i="7"/>
  <c r="L30" i="7"/>
  <c r="N30" i="7" s="1"/>
  <c r="L27" i="7"/>
  <c r="N27" i="7" s="1"/>
  <c r="L32" i="7"/>
  <c r="N32" i="7" s="1"/>
  <c r="N43" i="7"/>
  <c r="L48" i="7"/>
  <c r="N48" i="7" s="1"/>
  <c r="N6" i="7"/>
  <c r="N38" i="7"/>
  <c r="N10" i="8"/>
  <c r="L25" i="7"/>
  <c r="N25" i="7" s="1"/>
  <c r="L33" i="7"/>
  <c r="N33" i="7" s="1"/>
  <c r="L42" i="7"/>
  <c r="N42" i="7" s="1"/>
  <c r="L36" i="7"/>
  <c r="N36" i="7" s="1"/>
  <c r="L46" i="7"/>
  <c r="N46" i="7" s="1"/>
  <c r="L26" i="7"/>
  <c r="N26" i="7" s="1"/>
  <c r="L34" i="7"/>
  <c r="N34" i="7" s="1"/>
  <c r="L29" i="7"/>
  <c r="N29" i="7" s="1"/>
  <c r="L37" i="7"/>
  <c r="N37" i="7" s="1"/>
  <c r="L47" i="7"/>
  <c r="N47" i="7" s="1"/>
  <c r="K5" i="6"/>
  <c r="L5" i="6" s="1"/>
  <c r="N5" i="6" s="1"/>
  <c r="K4" i="6"/>
  <c r="L4" i="6" s="1"/>
  <c r="N4" i="6" s="1"/>
  <c r="K7" i="6"/>
  <c r="K6" i="6"/>
  <c r="N78" i="7" l="1"/>
  <c r="L6" i="6"/>
  <c r="N6" i="6" s="1"/>
  <c r="N14" i="6" s="1"/>
  <c r="L7" i="6"/>
  <c r="N7" i="6" s="1"/>
  <c r="N105" i="5"/>
  <c r="N82" i="5" l="1"/>
  <c r="N47" i="5"/>
  <c r="K71" i="5"/>
  <c r="K70" i="5"/>
  <c r="K69" i="5"/>
  <c r="K68" i="5"/>
  <c r="L68" i="5" s="1"/>
  <c r="N68" i="5" s="1"/>
  <c r="K67" i="5"/>
  <c r="K66" i="5"/>
  <c r="K64" i="5"/>
  <c r="L64" i="5" s="1"/>
  <c r="N64" i="5" s="1"/>
  <c r="K63" i="5"/>
  <c r="K62" i="5"/>
  <c r="L62" i="5" s="1"/>
  <c r="K61" i="5"/>
  <c r="L61" i="5" s="1"/>
  <c r="K60" i="5"/>
  <c r="L60" i="5" s="1"/>
  <c r="K59" i="5"/>
  <c r="L59" i="5" s="1"/>
  <c r="N59" i="5" s="1"/>
  <c r="K58" i="5"/>
  <c r="K57" i="5"/>
  <c r="K56" i="5"/>
  <c r="K55" i="5"/>
  <c r="K54" i="5"/>
  <c r="L54" i="5" s="1"/>
  <c r="K53" i="5"/>
  <c r="K52" i="5"/>
  <c r="L52" i="5" s="1"/>
  <c r="N52" i="5" s="1"/>
  <c r="K51" i="5"/>
  <c r="M32" i="5"/>
  <c r="L32" i="5"/>
  <c r="M31" i="5"/>
  <c r="L31" i="5"/>
  <c r="M30" i="5"/>
  <c r="L30" i="5"/>
  <c r="L29" i="5"/>
  <c r="N29" i="5" s="1"/>
  <c r="M28" i="5"/>
  <c r="L28" i="5"/>
  <c r="N30" i="5" l="1"/>
  <c r="N61" i="5"/>
  <c r="N32" i="5"/>
  <c r="N28" i="5"/>
  <c r="N60" i="5"/>
  <c r="L70" i="5"/>
  <c r="N70" i="5" s="1"/>
  <c r="N54" i="5"/>
  <c r="L57" i="5"/>
  <c r="N57" i="5" s="1"/>
  <c r="N31" i="5"/>
  <c r="L69" i="5"/>
  <c r="N69" i="5" s="1"/>
  <c r="L55" i="5"/>
  <c r="N55" i="5" s="1"/>
  <c r="L71" i="5"/>
  <c r="N71" i="5" s="1"/>
  <c r="N62" i="5"/>
  <c r="L66" i="5"/>
  <c r="N66" i="5" s="1"/>
  <c r="L51" i="5"/>
  <c r="N51" i="5" s="1"/>
  <c r="L56" i="5"/>
  <c r="N56" i="5" s="1"/>
  <c r="L63" i="5"/>
  <c r="N63" i="5" s="1"/>
  <c r="L53" i="5"/>
  <c r="N53" i="5" s="1"/>
  <c r="L58" i="5"/>
  <c r="N58" i="5" s="1"/>
  <c r="L67" i="5"/>
  <c r="N67" i="5" s="1"/>
  <c r="L6" i="4"/>
  <c r="N12" i="2"/>
  <c r="K8" i="4"/>
  <c r="N8" i="4" s="1"/>
  <c r="K7" i="4"/>
  <c r="N7" i="4"/>
  <c r="K6" i="4"/>
  <c r="N6" i="4" s="1"/>
  <c r="S9" i="4"/>
  <c r="R9" i="4"/>
  <c r="Q9" i="4"/>
  <c r="P9" i="4"/>
  <c r="O9" i="4"/>
  <c r="N74" i="5" l="1"/>
  <c r="N34" i="5"/>
  <c r="N9" i="4"/>
  <c r="N27" i="5" l="1"/>
</calcChain>
</file>

<file path=xl/sharedStrings.xml><?xml version="1.0" encoding="utf-8"?>
<sst xmlns="http://schemas.openxmlformats.org/spreadsheetml/2006/main" count="1459" uniqueCount="277">
  <si>
    <t>De Anza College: Instructional Planning and Budget Team</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</si>
  <si>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</si>
  <si>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</si>
  <si>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</si>
  <si>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</si>
  <si>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</si>
  <si>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</si>
  <si>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</si>
  <si>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</si>
  <si>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</si>
  <si>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</si>
  <si>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</si>
  <si>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</si>
  <si>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</si>
  <si>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</si>
  <si>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</si>
  <si>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</si>
  <si>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</si>
  <si>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</si>
  <si>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</si>
  <si>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</si>
  <si>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</si>
  <si>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</si>
  <si>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Biology</t>
  </si>
  <si>
    <t>Critical</t>
  </si>
  <si>
    <t>Equipment</t>
  </si>
  <si>
    <t>Ultra low temperature freezer</t>
  </si>
  <si>
    <t>No</t>
  </si>
  <si>
    <t>Rp</t>
  </si>
  <si>
    <t>N</t>
  </si>
  <si>
    <t>Needed</t>
  </si>
  <si>
    <t>Glassware Washer</t>
  </si>
  <si>
    <t>Desirable</t>
  </si>
  <si>
    <t>Media Dispenser</t>
  </si>
  <si>
    <t>Autoclave</t>
  </si>
  <si>
    <t>Yes</t>
  </si>
  <si>
    <t>Total Requests</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</si>
  <si>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</si>
  <si>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</si>
  <si>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</si>
  <si>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</si>
  <si>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</si>
  <si>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</si>
  <si>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Enter Justification</t>
  </si>
  <si>
    <t>How Many?</t>
  </si>
  <si>
    <t>TOTALS</t>
  </si>
  <si>
    <t>INSTRUCTIONAL EQUIPMENT LIST</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</si>
  <si>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</si>
  <si>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</si>
  <si>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Priority Critical, Needed, Desirable</t>
  </si>
  <si>
    <t xml:space="preserve">Currently going for bid under current allocation of  2018-19 </t>
  </si>
  <si>
    <t xml:space="preserve"> </t>
  </si>
  <si>
    <t>PCR Machine</t>
  </si>
  <si>
    <t>Prepared Slides</t>
  </si>
  <si>
    <t>Ice Machine</t>
  </si>
  <si>
    <t>The Ultra low temperature freezer recently broke unexpectedly.  It is used in many Biology courses and not having it would impact students.</t>
  </si>
  <si>
    <t>We have a wide diversity of students who take biology courses.  Many Biology courses use and need this equipment.  Students in these courses and the educational opportunities that this equipment helps to provide would be impacted negatively if this equipment is not available to them.  All groups of students would be affected, but historically underrepresented students and communities would be more likely to be negatively impacted due to the greater likelihood to not have had these resources and “hands-on” experiences in their earlier educational opportunities.  Having this equipment for all students could also positively impact the equity gap between students.</t>
  </si>
  <si>
    <t>ERM&amp;P2 Program</t>
  </si>
  <si>
    <t>Equipment (non-capital; &lt;$1000 each): Air monitoring equipment; greenhouse gas detention units; water quality assessment kits; stormwater sampling equipment; soil sampling &amp; classification kits; radiation, microwave &amp; EMF detectors; mobile/handheld weather stations; HazMat test kits; indoor air quality sampling &amp; assessment equiment.</t>
  </si>
  <si>
    <t>In support of CTE program classes in ERM&amp;P2 which serve a diverse set of students.</t>
  </si>
  <si>
    <t>5+</t>
  </si>
  <si>
    <t>Other (Software)</t>
  </si>
  <si>
    <t>Software: dealing with Enviro managemt/ Enviro compliance; environmental impact assessment, enviro Site Assessment and Sustainable /Eco design.</t>
  </si>
  <si>
    <t>Other</t>
  </si>
  <si>
    <t>Basic educational materials: videos, training aids, reference/technical books, etc</t>
  </si>
  <si>
    <t>Other (Supplies)</t>
  </si>
  <si>
    <t>Misc Lab &amp; Field Supplies &amp; Safety Equipment (gloves, boots, buckets, eyewear, etc)</t>
  </si>
  <si>
    <t>&lt;1</t>
  </si>
  <si>
    <t>Storage units for safe and secure storage of purchased equipment and supplies.</t>
  </si>
  <si>
    <t>10+</t>
  </si>
  <si>
    <t>Other (Prof Dev)</t>
  </si>
  <si>
    <t>Professional Development (training &amp; conferences)</t>
  </si>
  <si>
    <t>N/A</t>
  </si>
  <si>
    <t>HTEC</t>
  </si>
  <si>
    <t xml:space="preserve">Phillips EKG machine </t>
  </si>
  <si>
    <t>New</t>
  </si>
  <si>
    <t>Peer tutoring, TEA $25 for 12 hours per 12 weeks X 3 quarters</t>
  </si>
  <si>
    <t>n/a</t>
  </si>
  <si>
    <t>Certified Phlebotomy Tech $50 for 6 hour for 12 weeks X 3 quarter</t>
  </si>
  <si>
    <t>PT Faculty Non Instructional Pay for Phlebotomy Renewal</t>
  </si>
  <si>
    <t>Phlebotomy Supplies needles, syringes, etc</t>
  </si>
  <si>
    <t xml:space="preserve">HTEC </t>
  </si>
  <si>
    <t>EKG trolley to place the machines on</t>
  </si>
  <si>
    <t>Blood Pressure Simulator</t>
  </si>
  <si>
    <t>Height and Weight Digital Scale</t>
  </si>
  <si>
    <t>Pediatric Table with scale</t>
  </si>
  <si>
    <t>Injection Dose Demo Trainer</t>
  </si>
  <si>
    <t>Onboarding Faculty Training</t>
  </si>
  <si>
    <t>Texbooks for student training</t>
  </si>
  <si>
    <t>Laptop EHR training</t>
  </si>
  <si>
    <t>Our traget students include African Americans, Latinx, Filipinx, Pacific Islanders. The funding will only decrease  disparities and create equity..We need to remove the systemic barriers to success and completion of all students regardless of income, first generation status, and race. Individual advise, outreach, and degree planning. Allocation will help to offer tutoring sessions.Funds in the B budget is not enough since the prices have gone up for the supplies, due to the raw material prices rising to makes the supplies. Hands on laboratory experience is absolutely essential for all student to succeeed but the experience is especially invaluable to our underserved students who may come from background in which they were not exposed to these methodologies</t>
  </si>
  <si>
    <t xml:space="preserve">Total Requests 												</t>
  </si>
  <si>
    <t>MLT</t>
  </si>
  <si>
    <t>other (professional development)</t>
  </si>
  <si>
    <t>CLEC Conference</t>
  </si>
  <si>
    <t>This conference is unique in that it is only for clinical laboratory educators for the purpose of professional development.</t>
  </si>
  <si>
    <t>no</t>
  </si>
  <si>
    <t xml:space="preserve">MLT </t>
  </si>
  <si>
    <t>Faculty, additional pay</t>
  </si>
  <si>
    <t>Staff need to revise current in-person curriculum to convert to online for students and update lab manual</t>
  </si>
  <si>
    <t>software licenses renewals</t>
  </si>
  <si>
    <t>Media Lab: RBC Case studies, WBC case studies, UA Case studies.       Med Training  - multimedia comprehensive online instruction to complement classroom teachings in all MLT courses.</t>
  </si>
  <si>
    <t>These software programs are a resource for students to further integrate/practice the skills presented in MLT courses</t>
  </si>
  <si>
    <t>yearly</t>
  </si>
  <si>
    <t>critical</t>
  </si>
  <si>
    <t>Schuyler House LIS software, installation and equipment</t>
  </si>
  <si>
    <t>Professional development for students to learn lab software for sample processing and reporting. Highly encouraged by training sites</t>
  </si>
  <si>
    <t>other</t>
  </si>
  <si>
    <t>Administrative Assistant</t>
  </si>
  <si>
    <t>Help students navigate certificate and processing and screening applications and checking inventory/equipment maintenance and ordering supplies</t>
  </si>
  <si>
    <t>software license</t>
  </si>
  <si>
    <t>E Value student tracking system</t>
  </si>
  <si>
    <t>Pilot program for health tech: system to track student performance throughout their program experience</t>
  </si>
  <si>
    <t>Skills Lab</t>
  </si>
  <si>
    <t>Staff needed to provide skills lab to students that need additional hands-on mentoring and lab technique reinforcement. For students that need hours for blood bank training rotation</t>
  </si>
  <si>
    <t>supplies for pilot program review labs</t>
  </si>
  <si>
    <t>Pilot program designed to enable the student who has been waiting for clinical placement an opportunity to review and practice required laboratory skills</t>
  </si>
  <si>
    <t>TEA or AHS</t>
  </si>
  <si>
    <t>Peers to provide in class tutoring and mentoring to struggling students, thus increasing student success and decreasing withdrawal rate.</t>
  </si>
  <si>
    <t>maintenance contracts for instrumentation</t>
  </si>
  <si>
    <t xml:space="preserve">clinical laboratory instrumentation must be maintained in order to function properly for student use.  </t>
  </si>
  <si>
    <t xml:space="preserve">Laboratory supplies, i.e: reagents, media, control material </t>
  </si>
  <si>
    <t xml:space="preserve"> lab material needed for students to perform testing to develop lab skills</t>
  </si>
  <si>
    <t>PPE (gloves, lab coats, goggles, masks, dissinfectant wipes, etc)</t>
  </si>
  <si>
    <t>Provide adequate protection for students and instructors during clinical laboratory classes</t>
  </si>
  <si>
    <t>microscope cleaning</t>
  </si>
  <si>
    <t>microscopes need to be professionally service and cleaned each quarter</t>
  </si>
  <si>
    <t>equpment</t>
  </si>
  <si>
    <t>hospital based glucometers</t>
  </si>
  <si>
    <t>provide clinical testing aligned with industry standards</t>
  </si>
  <si>
    <t>equipment</t>
  </si>
  <si>
    <t>pipettes</t>
  </si>
  <si>
    <t>classroom skill development for students</t>
  </si>
  <si>
    <t xml:space="preserve">chemistry analyzer </t>
  </si>
  <si>
    <t xml:space="preserve">Recording equipment: Camera/headset </t>
  </si>
  <si>
    <t>Help with instruction so students can clearly hear lectures and see demonstrations that are live or pre-recorded</t>
  </si>
  <si>
    <t>cell washers</t>
  </si>
  <si>
    <t>Student skill development</t>
  </si>
  <si>
    <t>LDX POCT analyzer with printer</t>
  </si>
  <si>
    <t>i-STAT POCT analyzer</t>
  </si>
  <si>
    <t>Educational Slides</t>
  </si>
  <si>
    <t>Prepared slides for students to take home for additional skills development</t>
  </si>
  <si>
    <t>eqipment</t>
  </si>
  <si>
    <t>microscopes</t>
  </si>
  <si>
    <t>For student visual demonstrations of abnormal cellular morphology to meet the new legislation of expanded MLT scope that has now included areas of microscopy.</t>
  </si>
  <si>
    <t>centrifuge</t>
  </si>
  <si>
    <t>student skill development in specimen preparation</t>
  </si>
  <si>
    <t>Turning Point equiment and software</t>
  </si>
  <si>
    <t>used to increase student engagement in the classroom</t>
  </si>
  <si>
    <t>5 year replacement</t>
  </si>
  <si>
    <t>Clinical equipments needs to be replaced every 5 years to be functional for student use. Students need hands on lab experience with working instrumentation that is not obsolete and relevant to current clinical labs practice to make students more competitive applicants.</t>
  </si>
  <si>
    <t>gel electrophoresis</t>
  </si>
  <si>
    <t>deveop student skills that are current with industry practice</t>
  </si>
  <si>
    <t xml:space="preserve">Redesign space </t>
  </si>
  <si>
    <t>Redesign space to accommodate expansion of MLT program to include clinical practica opportunities within the student lab</t>
  </si>
  <si>
    <t>others</t>
  </si>
  <si>
    <t>Sink upgrades</t>
  </si>
  <si>
    <t>current classroom has 3 sinks, they need to be updated to include foot pedals for handwashing</t>
  </si>
  <si>
    <t xml:space="preserve">
The MLT program serves a diverse group of students, enrollment of African American, and Latinx student has increased while enrollment of Filipinx students has more than tripled. Success rates have also increased in underserved groups over the past 5 years. The MLT program faculty are committed to student success.. They have been successful in working to close the equity gap for student success between targeted and non-­‐targeted student populations through diverse teaching methods and the use of laboratory instrumentation for "hands-­‐on" experience. MLT Information meetings are held at least once per quarter where students interested in getting information about the MLT program can attend for a presentation about the profession, the program and ask any questions they may have. To increase retention and growth of all students, including underrepresented student populations, the MLT faculty utilize a variety of teaching methods including hands on laboratories to expose the students to clinical settings with donated clinical samples, study questions, review and practice skill laboratories, and review sessions. This helps to familiarize students with what they would experience in the clinical setting and make them competitive candidates for externships opportunities in Bay Area clinics and laboratories. Failure to fund these requests would prevent the MLT labs from operating and prevent students from obtaining careers in a quickly growing health field. </t>
  </si>
  <si>
    <t xml:space="preserve">Total Requests </t>
  </si>
  <si>
    <t>Nursing</t>
  </si>
  <si>
    <t>Critical   1</t>
  </si>
  <si>
    <t xml:space="preserve">Supplies </t>
  </si>
  <si>
    <t>Various disposable supplies (ex but not limited to gloves, needles, etc).</t>
  </si>
  <si>
    <t>Supplies needed for students to practice skills in the lab, examples are gauze, tape, needles, syringes, gloves, bandages, iv bags, iv tubing, etc.</t>
  </si>
  <si>
    <t>RP</t>
  </si>
  <si>
    <t xml:space="preserve">Nursing </t>
  </si>
  <si>
    <t>Critical  1</t>
  </si>
  <si>
    <t xml:space="preserve">Other   </t>
  </si>
  <si>
    <t xml:space="preserve">California Organization of Associate Degree of Nursing "COADN" Annual  membership </t>
  </si>
  <si>
    <t>COADN will help:To improve the quality of associate degree nursing education throughout the state and to promote safety and quality of patient care through:
Coordinating activities designed to enhance and improve student access, curriculum, career mobility, and employment.
Enhancing communication and networking between various nursing programs at all levels by providing a forum for discussion and sharing of successes, problems, and concerns.
Developing group positions on current issues from sources including consumers, legislatures, student paraprofessionals having a direct impact on associate degree nursing education and to plan appropriate actions related to these positions.
Promoting, encouraging, and providing continuing education and staff development activities for Associate Degree Directors, and Faculty.
Monitoring/disseminating information regarding legislation and appointments to boards, task forces, and similar entities that influence nursing.
Providing for the socialization and orientation process of new directors.</t>
  </si>
  <si>
    <t xml:space="preserve">Critical 1 </t>
  </si>
  <si>
    <t xml:space="preserve">New Items </t>
  </si>
  <si>
    <t>NA</t>
  </si>
  <si>
    <t xml:space="preserve">Acreditation Commission of Education In Nursing " ACEN"                                </t>
  </si>
  <si>
    <r>
      <t xml:space="preserve"> ACEN accreditation process gives a nursing  program :the opportunity to validate that it is committed to providing a quality nursing program . </t>
    </r>
    <r>
      <rPr>
        <b/>
        <sz val="12"/>
        <color indexed="8"/>
        <rFont val="Times New Roman"/>
        <family val="1"/>
      </rPr>
      <t>Students with socio economic challlenges will be helped with greater access and support  from federal and state agencies, and foundations</t>
    </r>
    <r>
      <rPr>
        <sz val="12"/>
        <color indexed="8"/>
        <rFont val="Times New Roman"/>
        <family val="1"/>
      </rPr>
      <t xml:space="preserve">.ACEN accreditation  Is required by many nursing programs for admission to the graduate level, as well as by some state regulatory agencies for licensures, and many employers.
</t>
    </r>
  </si>
  <si>
    <t>Costs Includes Fees for Candidacy Fees, Initial accreditations fees , Site Visit fees, Periodic fees , Consultations Fees, Advisory Review Fees</t>
  </si>
  <si>
    <t>30'000</t>
  </si>
  <si>
    <t xml:space="preserve">Facility  </t>
  </si>
  <si>
    <t xml:space="preserve">Proper placement of the Nursing Department name  over the roof of the building all 4 sides. There is a need to market the department in a a way to attaract De Anza students , the community we serve. A better sign will minimize the complaints and the frustrations of People getting wehn having difficulties trying to find the department . </t>
  </si>
  <si>
    <t xml:space="preserve">The current sign has been  rusted  with small fonts does not help with marketing the department or help  students , visitors to find the department , faculty and staff . Propper signage  of the name of the building would help in marketing us properly. Make us considerate when we provide any one with direction to our department </t>
  </si>
  <si>
    <t>New tems</t>
  </si>
  <si>
    <t xml:space="preserve">Critical </t>
  </si>
  <si>
    <t xml:space="preserve">Nursing  Professional Development " Conferences, workshops,  Nursing Journals subscriptions and Nursing association memberships , training, certifications "  </t>
  </si>
  <si>
    <t>Research has showed that  Experienced
faculty are often replaced with clinicians who are expert in clinical
practice, but lack the knowledge, skills, and attitudes needed to
teach and evaluate students. As a result, the need for professional development and structured mentoring for nurse educators continues to increase.Utilizing evidence-based  and new learning /teaching strategies may assist new
faculty who are transitioning from the clinical to the academic environment and may assist experienced faculty in updating understanding of best practices in nursing education.</t>
  </si>
  <si>
    <t xml:space="preserve">New Item </t>
  </si>
  <si>
    <t xml:space="preserve">NA </t>
  </si>
  <si>
    <t xml:space="preserve">3 Minikans with different skin colors </t>
  </si>
  <si>
    <t>To help improving Nursing Students  education, patient safety, clinical competency and performance
 through simulation-based training. Simulation training helping learners to develop critical thinking skills.when utelizing different colored minikins represents diverse patients popultion. To foster an environment where similarities and differences are not only embraced and valued, but also celebrated. We acknowledge that institutional diversity is the cornerstone for the advancement of knowledge, the delivery of equitable care, and increasing access to care for all. to train a culturally responsible and socially accountable healthcare workforce to meet the ever-evolving needs of the diverse populations we serve.</t>
  </si>
  <si>
    <t xml:space="preserve">5 years </t>
  </si>
  <si>
    <t xml:space="preserve">A pediatric Simulator </t>
  </si>
  <si>
    <t>a pediatric patient simulator that represents a seven-year-old child and offers a wide range of pediatric training scenarios. From assessment to performing essential clinical skills, Nursing Students can develop critical decision-making procedures and learn in a risk-free environment.To foster an environment where similarities and differences are not only embraced and valued, but also celebrated.</t>
  </si>
  <si>
    <t xml:space="preserve">Total Price Include the Simulators and all other needed equipments , Shipping , Taxes, Installation and 5 years maintainance plan </t>
  </si>
  <si>
    <t xml:space="preserve">Nursing  </t>
  </si>
  <si>
    <t xml:space="preserve">Clinical Site Placement Coordinator </t>
  </si>
  <si>
    <t xml:space="preserve">The Clinical Site Placement Coordinator  provides a consistent contact person within the Nursing Department to manage student placement through collaboration with colleges, universities, hospitals, clinics, community placements and long term care/skilled nursing facilities. 
</t>
  </si>
  <si>
    <t>New Item</t>
  </si>
  <si>
    <t>The funds will be utilized as:
- Salary, benefits, travel expenses and supplies needed to fulfill the CSPC position to provide the support needed for the health programs students</t>
  </si>
  <si>
    <t xml:space="preserve">Equipment </t>
  </si>
  <si>
    <t xml:space="preserve">Nursing Student Computer Lab updates </t>
  </si>
  <si>
    <r>
      <t xml:space="preserve">Almost all of our exams are computerized in addition to our clinical resources . Providing updated computers will facilitiate students success  considering some students are struggling financily . The computer lab will provide access to required texts e books, resources. additionally, </t>
    </r>
    <r>
      <rPr>
        <b/>
        <sz val="12"/>
        <color indexed="8"/>
        <rFont val="Times New Roman"/>
        <family val="1"/>
      </rPr>
      <t>To foster an environment where similarities and differences are not only embraced and valued, but also celebrated. We acknowledge that institutional diversity is the cornerstone for the advancement of knowledge, the delivery of equitable care, and increasing access to care for all. to train a culturally responsible and socially accountable healthcare workforce to meet the ever-evolving needs of the diverse populations we serve.</t>
    </r>
  </si>
  <si>
    <t xml:space="preserve">Nursing team " Faculty, Director and Staff )  Professional Development -Simulation Training </t>
  </si>
  <si>
    <t>Research has identified Many challenges that are associated with requiring faculty members to learn simulation pedagogy. Ensuring they know how to implement clinical simulations across different courses and how to debrief using best practices may be difficult to operationalize but is critical for a successful outcome. The Board Of Registered Nursing policies determining the amount of clinical time that can be replaced by simulation. Ensuring that faculty members who use simulation receive education and skills in simulation pedagogy and debriefing is essential for successful student outcomes.</t>
  </si>
  <si>
    <t>2years</t>
  </si>
  <si>
    <t xml:space="preserve">Needed </t>
  </si>
  <si>
    <t xml:space="preserve">Large Screen display " Nursing Department Monitor to post either in the  Skills lab or and outside the front of the nursing Department  </t>
  </si>
  <si>
    <t xml:space="preserve">continuously and dynamically presenting current announcements, information students and faculty related,  presenting  Pictures of Graduated Cohorts /classes </t>
  </si>
  <si>
    <t xml:space="preserve">Nursing Faculty Conference room </t>
  </si>
  <si>
    <t>Provide a space to conduct faculty meetings , connect to support building a stronger  team and improve the morals, Will need to move the front wall  of S82 C forward to expand the room , then place purchace conferece room table , 10 chairs , smart monitor, computer, a sink , book shelve</t>
  </si>
  <si>
    <t xml:space="preserve">new item </t>
  </si>
  <si>
    <t xml:space="preserve">Facility and Eqipments </t>
  </si>
  <si>
    <t xml:space="preserve">Nursing &amp; Allied Health Students Lounge </t>
  </si>
  <si>
    <t xml:space="preserve"> to create an environment our students can thrive in. The lounge would provide the students a place for studying or just to kick back and relax amongst peers. providing each student the opportunity to learn and succeed in a comfortable and inviting atmosphere. Accessible during campus office hours. students benefit as they prepare to become a healthcare professional in today’s competitive job market.</t>
  </si>
  <si>
    <t xml:space="preserve">Critical  </t>
  </si>
  <si>
    <t xml:space="preserve">Update and reconstruct the Simulation lab </t>
  </si>
  <si>
    <t>The Nursing Simulation Laboratory is designed to provide students with hands-on clinical experiences. The clinical opportunities in simulated specialty units include Pediatric lab, Critical care lab, Maternity/Newborn lab, Health assessment/Skills labs
Each unit integrates various fidelities of human patient simulators, in which students encounter patient situations with symptoms, diseases, and conditions common in a traditional clinical setting. Simulating “real-life” situations in the simulation lab, provides students with opportunities to enhance development of nursing skills, teamwork, interdisciplinary communication, critical thinking, and clinical judgment skills. Students experiences in the lab include utilization of some of the most current technology in healthcare settings 
The nursing simulation lab also has control rooms that are adjacent to most specialty units. These rooms are for observation and recording of clinical simulations, which are utilized for reflection and debriefing of simulations. There is also a student lounge and study area, where students have access to a library of nursing textbooks, reference materials, wireless internet,To foster an environment where similarities and differences are not only embraced and valued, but also celebrated. We acknowledge that institutional diversity is the cornerstone for the advancement of knowledge, the delivery of equitable care, and increasing access to care for all. to train a culturally responsible and socially accountable healthcare workforce to meet the ever-evolving needs of the diverse populations we serve.</t>
  </si>
  <si>
    <t>10 y</t>
  </si>
  <si>
    <t xml:space="preserve">Total requests </t>
  </si>
  <si>
    <t>ES/ESCI- EMBS program</t>
  </si>
  <si>
    <t>Equip</t>
  </si>
  <si>
    <t>Trend (Jace8000) TL1 w/Novar Drivers (Open Licensing) to replace existing Novar Lingo Executive Controllers</t>
  </si>
  <si>
    <t>Improve Student Success Rates; Meet CCCCO CTE  Key Performance Indicators</t>
  </si>
  <si>
    <t>ES/ESCI- EMBS Program</t>
  </si>
  <si>
    <t>Tridium Jace/8000 (open licensing) with Modbus/TCP Gateway Driver and 10 Niagara Network Connections (S-N4-10-3YR) for student controls programming</t>
  </si>
  <si>
    <t>Improve Student Success Rates; Meet CCCCO CTE Key Performance Indicators</t>
  </si>
  <si>
    <t>Niagara 4 Supervisor License w/ 3 year sw support</t>
  </si>
  <si>
    <t>ETS</t>
  </si>
  <si>
    <t>Trend TL1 Sequence Programming by ETS or Contractor</t>
  </si>
  <si>
    <t>YES</t>
  </si>
  <si>
    <t>Programming Initial Jace/8000 Facilities Graphical User Interface by Contractor</t>
  </si>
  <si>
    <t>Labor for Kirsch Electrical Obvius Energy Data Acquisition Device Install &amp; Modbus Wiring to existing electrical meters</t>
  </si>
  <si>
    <t>Student/Faculty Consulting Time with TL1 Installation/Programming Contractor</t>
  </si>
  <si>
    <t>WIFI Upgrade in Kirsch 239 to provide higher bandwidth for lab equipment</t>
  </si>
  <si>
    <t>2+</t>
  </si>
  <si>
    <t>ETS Labor and Materials for providing instructor access to Kirsch Center EMS system in Kirsch 239 and lobby plasma display</t>
  </si>
  <si>
    <t>Various supplies for lab classes- racks for equipment, wiring, plugs, electrical equipment, power strips, meters, temp guns, resistors, controls, sensors, lab tools</t>
  </si>
  <si>
    <t>Other-Additional Resource</t>
  </si>
  <si>
    <t xml:space="preserve">Additional pay for Part time faculty to transition program responsibilities </t>
  </si>
  <si>
    <t>Additional pay for Part time faculty / student activities</t>
  </si>
  <si>
    <t>Necessary</t>
  </si>
  <si>
    <t>Floor electrical outlet repair in Kirsch 239 (reliable power must be provided at each desk in KC239 for lab equipment)</t>
  </si>
  <si>
    <t>TOTAL REQUESTS</t>
  </si>
  <si>
    <t>Office Assistant</t>
  </si>
  <si>
    <t>Skills Lab Tutoring</t>
  </si>
  <si>
    <t xml:space="preserve"> Meet CCCCO CTE Key Performance Indicators; Improve Student Success Rates;</t>
  </si>
  <si>
    <t xml:space="preserve">Meet CCCCO CTE Key Performance Indicators, Improve Student Success Rates; </t>
  </si>
  <si>
    <t>Materials for providing instructor access to Kirsch Center EMS system in Kirsch 239 and lobby plasma display</t>
  </si>
  <si>
    <t>Total BHES req</t>
  </si>
  <si>
    <t>Peer tutoring, TEA $30 for 12 hours per 12 weeks X 3 quarters</t>
  </si>
  <si>
    <t>NURSING</t>
  </si>
  <si>
    <t>hospital bed</t>
  </si>
  <si>
    <t>develop clinical skills replicating clinical site experience</t>
  </si>
  <si>
    <t>Hospital bed</t>
  </si>
  <si>
    <t>10 years</t>
  </si>
  <si>
    <t>PTC Extraction and Amplification Kit</t>
  </si>
  <si>
    <t>PTC Perishables Set</t>
  </si>
  <si>
    <t>Insect Collection Set , Plastomount Mounted</t>
  </si>
  <si>
    <t xml:space="preserve">Display Animals </t>
  </si>
  <si>
    <t xml:space="preserve">Animal Skulls </t>
  </si>
  <si>
    <t xml:space="preserve">Taxidermy Spesimens </t>
  </si>
  <si>
    <t>Didactic Flexible Spine Model</t>
  </si>
  <si>
    <t>Microanatomy Bone Structure Model</t>
  </si>
  <si>
    <t>Bone Structure Model</t>
  </si>
  <si>
    <t>Muscular Arm Model</t>
  </si>
  <si>
    <t>Muscular Leg Model</t>
  </si>
  <si>
    <t>Eye Model</t>
  </si>
  <si>
    <t>EKG Machine</t>
  </si>
  <si>
    <t>Refrigerator</t>
  </si>
  <si>
    <t>Microbiological Incubator</t>
  </si>
  <si>
    <t>RESOURCE REQUEST LIST    Department/Division: Biology   Name of Point of Contact: Anita Muthyala-Kandula</t>
  </si>
  <si>
    <t>CRITICAL</t>
  </si>
  <si>
    <t>software licenses</t>
  </si>
  <si>
    <t>needed by EMBS</t>
  </si>
  <si>
    <t>ESCI/ES</t>
  </si>
  <si>
    <t>needed by all ES/ESCI classes</t>
  </si>
  <si>
    <t>ES/ESCI ERM&amp;P2 Program</t>
  </si>
  <si>
    <t>In support of CTE program classes in ERM&amp;P2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</si>
</sst>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00_-;\-&quot;$&quot;* #,##0.00_-;_-&quot;$&quot;* &quot;-&quot;??_-;_-@_-"/>
    <numFmt numFmtId="165" formatCode="&quot;$&quot;#,##0.00"/>
  </numFmts>
  <fonts count="45"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sz val="12"/>
      <name val="Calibri"/>
      <family val="2"/>
      <scheme val="minor"/>
    </font>
    <font>
      <sz val="12"/>
      <color rgb="FF000000"/>
      <name val="Calibri"/>
      <family val="2"/>
      <scheme val="minor"/>
    </font>
    <font>
      <sz val="12"/>
      <color theme="1"/>
      <name val="Times New Roman"/>
      <family val="1"/>
    </font>
    <font>
      <sz val="12"/>
      <name val="Times New Roman"/>
      <family val="1"/>
    </font>
    <font>
      <sz val="12"/>
      <color rgb="FF000000"/>
      <name val="Times New Roman"/>
      <family val="1"/>
    </font>
    <font>
      <sz val="12"/>
      <color indexed="8"/>
      <name val="Times New Roman"/>
      <family val="1"/>
    </font>
    <font>
      <b/>
      <sz val="12"/>
      <color indexed="8"/>
      <name val="Times New Roman"/>
      <family val="1"/>
    </font>
    <font>
      <sz val="12"/>
      <color rgb="FF00B050"/>
      <name val="Times New Roman"/>
      <family val="1"/>
    </font>
    <font>
      <sz val="12"/>
      <name val="Calibri"/>
      <family val="2"/>
    </font>
    <font>
      <b/>
      <sz val="12"/>
      <name val="Calibri"/>
      <family val="2"/>
    </font>
    <font>
      <sz val="12"/>
      <color theme="1"/>
      <name val="Calibri"/>
      <family val="2"/>
    </font>
    <font>
      <sz val="12"/>
      <color rgb="FF000000"/>
      <name val="Calibri"/>
      <family val="2"/>
    </font>
    <font>
      <b/>
      <sz val="12"/>
      <color theme="1"/>
      <name val="Calibri"/>
      <family val="2"/>
    </font>
    <font>
      <b/>
      <sz val="9"/>
      <color rgb="FF000000"/>
      <name val="Times New Roman"/>
      <family val="1"/>
    </font>
    <font>
      <sz val="12"/>
      <color indexed="8"/>
      <name val="Calibri"/>
      <family val="2"/>
    </font>
    <font>
      <b/>
      <sz val="12"/>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FF"/>
        <bgColor rgb="FF000000"/>
      </patternFill>
    </fill>
  </fills>
  <borders count="3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s>
  <cellStyleXfs count="7">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xf numFmtId="0" fontId="17" fillId="0" borderId="0"/>
    <xf numFmtId="164" fontId="17" fillId="0" borderId="0" applyFont="0" applyFill="0" applyBorder="0" applyAlignment="0" applyProtection="0"/>
    <xf numFmtId="164" fontId="43" fillId="0" borderId="0" applyFont="0" applyFill="0" applyBorder="0" applyAlignment="0" applyProtection="0"/>
  </cellStyleXfs>
  <cellXfs count="375">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164" fontId="20" fillId="0" borderId="12" xfId="0" applyNumberFormat="1" applyFont="1" applyBorder="1"/>
    <xf numFmtId="0" fontId="24" fillId="0" borderId="0" xfId="0" applyFont="1" applyAlignment="1">
      <alignment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165" fontId="21" fillId="0" borderId="12" xfId="0" applyNumberFormat="1" applyFont="1" applyBorder="1" applyAlignment="1">
      <alignment horizontal="center" vertical="center" wrapText="1"/>
    </xf>
    <xf numFmtId="6" fontId="21" fillId="0" borderId="12" xfId="0" applyNumberFormat="1" applyFont="1" applyBorder="1" applyAlignment="1">
      <alignment horizontal="center" vertical="center" wrapText="1"/>
    </xf>
    <xf numFmtId="0" fontId="24" fillId="0" borderId="0" xfId="0" applyFont="1" applyAlignment="1">
      <alignment horizontal="center" vertical="center"/>
    </xf>
    <xf numFmtId="0" fontId="20" fillId="0" borderId="0" xfId="0" applyFont="1" applyAlignment="1">
      <alignment horizontal="center"/>
    </xf>
    <xf numFmtId="0" fontId="0" fillId="0" borderId="0" xfId="0" applyAlignment="1">
      <alignment horizontal="center"/>
    </xf>
    <xf numFmtId="0" fontId="24" fillId="0" borderId="2" xfId="0" applyFont="1" applyBorder="1" applyAlignment="1">
      <alignment horizontal="center" vertical="center" wrapText="1"/>
    </xf>
    <xf numFmtId="164" fontId="19" fillId="5" borderId="11" xfId="0" applyNumberFormat="1" applyFont="1" applyFill="1" applyBorder="1" applyAlignment="1">
      <alignment vertical="center"/>
    </xf>
    <xf numFmtId="164" fontId="19" fillId="5" borderId="22" xfId="0" applyNumberFormat="1" applyFont="1" applyFill="1" applyBorder="1" applyAlignment="1">
      <alignment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0" applyFont="1" applyFill="1" applyBorder="1" applyAlignment="1">
      <alignment horizontal="center" vertical="center" wrapText="1"/>
    </xf>
    <xf numFmtId="0" fontId="29" fillId="0" borderId="2" xfId="4" applyFont="1" applyBorder="1" applyAlignment="1">
      <alignment horizontal="center" vertical="center" wrapText="1"/>
    </xf>
    <xf numFmtId="0" fontId="30" fillId="0" borderId="2" xfId="4" applyFont="1" applyBorder="1" applyAlignment="1">
      <alignment horizontal="left" vertical="center" wrapText="1"/>
    </xf>
    <xf numFmtId="164" fontId="19" fillId="8" borderId="2" xfId="4" applyNumberFormat="1" applyFont="1" applyFill="1" applyBorder="1" applyAlignment="1">
      <alignment horizontal="center" vertical="center"/>
    </xf>
    <xf numFmtId="164" fontId="19" fillId="0" borderId="2" xfId="0" applyNumberFormat="1" applyFont="1" applyBorder="1" applyAlignment="1">
      <alignment vertical="center"/>
    </xf>
    <xf numFmtId="164" fontId="19" fillId="8" borderId="2" xfId="1" applyFont="1" applyFill="1" applyBorder="1" applyAlignment="1">
      <alignment horizontal="center" vertical="center"/>
    </xf>
    <xf numFmtId="165" fontId="29" fillId="0" borderId="2" xfId="4" applyNumberFormat="1" applyFont="1" applyBorder="1" applyAlignment="1">
      <alignment horizontal="center" vertical="center" wrapText="1"/>
    </xf>
    <xf numFmtId="164" fontId="19" fillId="8" borderId="0" xfId="1" applyFont="1" applyFill="1" applyBorder="1" applyAlignment="1">
      <alignment horizontal="center" vertical="center"/>
    </xf>
    <xf numFmtId="164" fontId="19" fillId="0" borderId="2" xfId="4" applyNumberFormat="1" applyFont="1" applyFill="1" applyBorder="1" applyAlignment="1">
      <alignment vertical="center"/>
    </xf>
    <xf numFmtId="164" fontId="19" fillId="8" borderId="2" xfId="4" applyNumberFormat="1" applyFont="1" applyFill="1" applyBorder="1" applyAlignment="1">
      <alignment vertical="center"/>
    </xf>
    <xf numFmtId="0" fontId="19" fillId="8" borderId="1" xfId="0" applyFont="1" applyFill="1" applyBorder="1" applyAlignment="1">
      <alignment horizontal="center" vertical="center"/>
    </xf>
    <xf numFmtId="165" fontId="19" fillId="0" borderId="2" xfId="0" applyNumberFormat="1" applyFont="1" applyBorder="1" applyAlignment="1">
      <alignment vertical="center"/>
    </xf>
    <xf numFmtId="0" fontId="29" fillId="0" borderId="6" xfId="4" applyFont="1" applyBorder="1" applyAlignment="1">
      <alignment horizontal="center" vertical="center" wrapText="1"/>
    </xf>
    <xf numFmtId="0" fontId="30" fillId="0" borderId="6" xfId="4" applyFont="1" applyBorder="1" applyAlignment="1">
      <alignment horizontal="left" vertical="center" wrapText="1"/>
    </xf>
    <xf numFmtId="164" fontId="19" fillId="8" borderId="6" xfId="4" applyNumberFormat="1" applyFont="1" applyFill="1" applyBorder="1" applyAlignment="1">
      <alignment horizontal="center" vertical="center"/>
    </xf>
    <xf numFmtId="164" fontId="19" fillId="0" borderId="33" xfId="0" applyNumberFormat="1" applyFont="1" applyFill="1" applyBorder="1" applyAlignment="1">
      <alignment vertical="center"/>
    </xf>
    <xf numFmtId="164" fontId="19" fillId="8" borderId="1" xfId="4" applyNumberFormat="1" applyFont="1" applyFill="1" applyBorder="1" applyAlignment="1">
      <alignment horizontal="center" vertical="center"/>
    </xf>
    <xf numFmtId="165" fontId="19" fillId="0" borderId="2" xfId="0" applyNumberFormat="1" applyFont="1" applyBorder="1" applyAlignment="1">
      <alignment horizontal="center" vertical="center"/>
    </xf>
    <xf numFmtId="0" fontId="19" fillId="8" borderId="1" xfId="4" applyNumberFormat="1" applyFont="1" applyFill="1" applyBorder="1" applyAlignment="1">
      <alignment horizontal="center" vertical="center"/>
    </xf>
    <xf numFmtId="0" fontId="31" fillId="0" borderId="2" xfId="0" applyFont="1" applyBorder="1" applyAlignment="1">
      <alignment horizontal="center" vertical="center" wrapText="1"/>
    </xf>
    <xf numFmtId="0" fontId="32" fillId="4" borderId="2" xfId="0" applyFont="1" applyFill="1" applyBorder="1" applyAlignment="1">
      <alignment horizontal="center" vertical="center" wrapText="1"/>
    </xf>
    <xf numFmtId="0" fontId="33" fillId="0" borderId="2" xfId="0" applyFont="1" applyBorder="1" applyAlignment="1">
      <alignment horizontal="left" vertical="center" wrapText="1"/>
    </xf>
    <xf numFmtId="0" fontId="31" fillId="0" borderId="2" xfId="0" applyFont="1" applyBorder="1" applyAlignment="1">
      <alignment horizontal="center" vertical="center"/>
    </xf>
    <xf numFmtId="164" fontId="31" fillId="0" borderId="2" xfId="1" applyFont="1" applyBorder="1" applyAlignment="1">
      <alignment vertical="center"/>
    </xf>
    <xf numFmtId="164" fontId="25" fillId="0" borderId="2" xfId="0" applyNumberFormat="1" applyFont="1" applyBorder="1" applyAlignment="1">
      <alignment vertical="center"/>
    </xf>
    <xf numFmtId="0" fontId="31" fillId="0" borderId="2" xfId="0" applyFont="1" applyFill="1" applyBorder="1" applyAlignment="1">
      <alignment horizontal="center" vertical="center" wrapText="1"/>
    </xf>
    <xf numFmtId="0" fontId="31" fillId="0" borderId="1" xfId="0" applyFont="1" applyFill="1" applyBorder="1" applyAlignment="1">
      <alignment vertical="center"/>
    </xf>
    <xf numFmtId="0" fontId="31" fillId="0" borderId="2" xfId="0" applyFont="1" applyBorder="1" applyAlignment="1">
      <alignment vertical="center" wrapText="1"/>
    </xf>
    <xf numFmtId="0" fontId="31" fillId="0" borderId="2" xfId="0" applyFont="1" applyFill="1" applyBorder="1" applyAlignment="1">
      <alignment horizontal="center" vertical="center"/>
    </xf>
    <xf numFmtId="0" fontId="31" fillId="0" borderId="1" xfId="0" applyFont="1" applyFill="1" applyBorder="1" applyAlignment="1">
      <alignment horizontal="center" vertical="center" wrapText="1"/>
    </xf>
    <xf numFmtId="164" fontId="34" fillId="0" borderId="2" xfId="1" applyFont="1" applyBorder="1" applyAlignment="1">
      <alignment vertical="center"/>
    </xf>
    <xf numFmtId="164" fontId="35" fillId="0" borderId="2" xfId="0" applyNumberFormat="1" applyFont="1" applyBorder="1" applyAlignment="1">
      <alignment vertical="center"/>
    </xf>
    <xf numFmtId="165" fontId="25" fillId="0" borderId="0" xfId="0" applyNumberFormat="1" applyFont="1"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0" fillId="0" borderId="0" xfId="0" applyFont="1" applyAlignment="1">
      <alignment vertical="center"/>
    </xf>
    <xf numFmtId="0" fontId="0" fillId="0" borderId="11" xfId="0" applyFont="1" applyBorder="1" applyAlignment="1">
      <alignment vertical="center"/>
    </xf>
    <xf numFmtId="164" fontId="35" fillId="0" borderId="4" xfId="0" applyNumberFormat="1" applyFont="1" applyBorder="1" applyAlignment="1">
      <alignment vertical="center"/>
    </xf>
    <xf numFmtId="0" fontId="31" fillId="0" borderId="4" xfId="0" applyFont="1" applyBorder="1" applyAlignment="1">
      <alignment horizontal="center" vertical="center" wrapText="1"/>
    </xf>
    <xf numFmtId="0" fontId="32" fillId="4" borderId="4" xfId="0" applyFont="1" applyFill="1" applyBorder="1" applyAlignment="1">
      <alignment horizontal="center" vertical="center" wrapText="1"/>
    </xf>
    <xf numFmtId="0" fontId="31" fillId="0" borderId="4" xfId="0" applyFont="1" applyBorder="1" applyAlignment="1">
      <alignment vertical="center" wrapText="1"/>
    </xf>
    <xf numFmtId="0" fontId="31" fillId="0" borderId="4" xfId="0" applyFont="1" applyBorder="1" applyAlignment="1">
      <alignment horizontal="center" vertical="center"/>
    </xf>
    <xf numFmtId="164" fontId="31" fillId="0" borderId="4" xfId="1" applyFont="1" applyBorder="1" applyAlignment="1">
      <alignment vertical="center"/>
    </xf>
    <xf numFmtId="164" fontId="25" fillId="0" borderId="4" xfId="0" applyNumberFormat="1" applyFont="1" applyBorder="1" applyAlignment="1">
      <alignment vertical="center"/>
    </xf>
    <xf numFmtId="0" fontId="0" fillId="0" borderId="2" xfId="4" applyFont="1" applyBorder="1" applyAlignment="1">
      <alignment horizontal="center" vertical="center" wrapText="1"/>
    </xf>
    <xf numFmtId="0" fontId="0" fillId="0" borderId="2" xfId="4" applyFont="1" applyBorder="1" applyAlignment="1">
      <alignment horizontal="center" vertical="center"/>
    </xf>
    <xf numFmtId="164" fontId="0" fillId="0" borderId="2" xfId="5" applyFont="1" applyFill="1" applyBorder="1" applyAlignment="1">
      <alignment horizontal="center" vertical="center" wrapText="1"/>
    </xf>
    <xf numFmtId="6" fontId="0" fillId="0" borderId="2" xfId="4" applyNumberFormat="1" applyFont="1" applyBorder="1" applyAlignment="1">
      <alignment horizontal="center" vertical="center" wrapText="1"/>
    </xf>
    <xf numFmtId="0" fontId="0" fillId="0" borderId="2" xfId="5" applyNumberFormat="1" applyFont="1" applyFill="1" applyBorder="1" applyAlignment="1">
      <alignment horizontal="center" vertical="center"/>
    </xf>
    <xf numFmtId="164" fontId="0" fillId="8" borderId="2" xfId="5" applyFont="1" applyFill="1" applyBorder="1" applyAlignment="1" applyProtection="1">
      <alignment vertical="center"/>
    </xf>
    <xf numFmtId="44" fontId="0" fillId="0" borderId="2" xfId="4" applyNumberFormat="1" applyFont="1" applyBorder="1" applyAlignment="1">
      <alignment horizontal="center" vertical="center" wrapText="1"/>
    </xf>
    <xf numFmtId="165" fontId="0" fillId="0" borderId="2" xfId="4"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2" xfId="5" applyNumberFormat="1" applyFont="1" applyFill="1" applyBorder="1" applyAlignment="1">
      <alignment horizontal="center" vertical="center" wrapText="1"/>
    </xf>
    <xf numFmtId="0" fontId="0" fillId="8" borderId="2" xfId="0" applyFont="1" applyFill="1" applyBorder="1" applyAlignment="1">
      <alignment horizontal="center" vertical="center"/>
    </xf>
    <xf numFmtId="0" fontId="0" fillId="8" borderId="0" xfId="0" applyFont="1" applyFill="1" applyAlignment="1">
      <alignment horizontal="center" vertical="center"/>
    </xf>
    <xf numFmtId="164" fontId="0" fillId="0" borderId="2" xfId="5" applyFont="1" applyFill="1" applyBorder="1" applyAlignment="1">
      <alignment vertical="center" wrapText="1"/>
    </xf>
    <xf numFmtId="0" fontId="0" fillId="0" borderId="1" xfId="4" applyFont="1" applyBorder="1" applyAlignment="1">
      <alignment horizontal="center" vertical="center"/>
    </xf>
    <xf numFmtId="164" fontId="0" fillId="0" borderId="3" xfId="5"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0" fillId="0" borderId="1" xfId="0" applyFont="1" applyFill="1" applyBorder="1" applyAlignment="1">
      <alignment horizontal="center" vertical="center"/>
    </xf>
    <xf numFmtId="165" fontId="0" fillId="0" borderId="3"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165" fontId="0" fillId="8" borderId="2" xfId="0" applyNumberFormat="1" applyFont="1" applyFill="1" applyBorder="1" applyAlignment="1">
      <alignment vertical="center"/>
    </xf>
    <xf numFmtId="0" fontId="0" fillId="0" borderId="0" xfId="0" applyFont="1" applyAlignment="1">
      <alignment horizontal="center" vertical="center"/>
    </xf>
    <xf numFmtId="0" fontId="0" fillId="0" borderId="6" xfId="4" applyFont="1" applyBorder="1" applyAlignment="1">
      <alignment horizontal="center" vertical="center"/>
    </xf>
    <xf numFmtId="0" fontId="0" fillId="0" borderId="12" xfId="4" applyFont="1" applyBorder="1" applyAlignment="1">
      <alignment horizontal="center" vertical="center"/>
    </xf>
    <xf numFmtId="164" fontId="0" fillId="0" borderId="7" xfId="5" applyFont="1" applyFill="1" applyBorder="1" applyAlignment="1">
      <alignment vertical="center" wrapText="1"/>
    </xf>
    <xf numFmtId="0" fontId="0" fillId="0" borderId="6" xfId="5" applyNumberFormat="1" applyFont="1" applyFill="1" applyBorder="1" applyAlignment="1">
      <alignment horizontal="center" vertical="center"/>
    </xf>
    <xf numFmtId="164" fontId="0" fillId="8" borderId="6" xfId="5" applyFont="1" applyFill="1" applyBorder="1" applyAlignment="1" applyProtection="1">
      <alignment vertical="center"/>
    </xf>
    <xf numFmtId="0" fontId="0" fillId="0" borderId="3" xfId="4" applyFont="1" applyBorder="1" applyAlignment="1">
      <alignment horizontal="center" vertical="center" wrapText="1"/>
    </xf>
    <xf numFmtId="164" fontId="0" fillId="0" borderId="2" xfId="5" applyFont="1" applyFill="1" applyBorder="1" applyAlignment="1">
      <alignment horizontal="center" vertical="center"/>
    </xf>
    <xf numFmtId="165" fontId="0" fillId="0" borderId="3" xfId="4" applyNumberFormat="1" applyFont="1" applyBorder="1" applyAlignment="1">
      <alignment horizontal="center" vertical="center" wrapText="1"/>
    </xf>
    <xf numFmtId="0" fontId="0" fillId="0" borderId="32" xfId="0" applyFont="1" applyBorder="1" applyAlignment="1">
      <alignment horizontal="center" vertical="center"/>
    </xf>
    <xf numFmtId="0" fontId="19" fillId="5" borderId="20" xfId="0" applyFont="1" applyFill="1" applyBorder="1" applyAlignment="1">
      <alignment vertical="center"/>
    </xf>
    <xf numFmtId="0" fontId="19" fillId="5" borderId="21" xfId="0" applyFont="1" applyFill="1" applyBorder="1" applyAlignment="1">
      <alignment vertical="center"/>
    </xf>
    <xf numFmtId="0" fontId="19" fillId="5" borderId="21" xfId="0" applyFont="1" applyFill="1" applyBorder="1" applyAlignment="1">
      <alignment horizontal="center" vertical="center"/>
    </xf>
    <xf numFmtId="44" fontId="19" fillId="5" borderId="22" xfId="0" applyNumberFormat="1" applyFont="1" applyFill="1" applyBorder="1" applyAlignment="1">
      <alignment vertical="center"/>
    </xf>
    <xf numFmtId="0" fontId="31" fillId="0" borderId="0" xfId="0" applyFont="1" applyFill="1" applyAlignment="1">
      <alignment vertical="center"/>
    </xf>
    <xf numFmtId="0" fontId="33" fillId="0" borderId="2" xfId="0" applyFont="1" applyBorder="1" applyAlignment="1">
      <alignment vertical="center" wrapText="1"/>
    </xf>
    <xf numFmtId="0" fontId="31" fillId="0" borderId="0" xfId="0" applyFont="1" applyAlignment="1">
      <alignment vertical="center" wrapText="1"/>
    </xf>
    <xf numFmtId="0" fontId="32" fillId="0"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3" fillId="4" borderId="2" xfId="0" applyFont="1" applyFill="1" applyBorder="1" applyAlignment="1">
      <alignment horizontal="left" vertical="center" wrapText="1"/>
    </xf>
    <xf numFmtId="0" fontId="33" fillId="4" borderId="2" xfId="4" applyFont="1" applyFill="1" applyBorder="1" applyAlignment="1">
      <alignment horizontal="left" vertical="center" wrapText="1"/>
    </xf>
    <xf numFmtId="0" fontId="31" fillId="4" borderId="2" xfId="0" applyFont="1" applyFill="1" applyBorder="1" applyAlignment="1">
      <alignment horizontal="center" vertical="center"/>
    </xf>
    <xf numFmtId="164" fontId="31" fillId="4" borderId="2" xfId="1" applyFont="1" applyFill="1" applyBorder="1" applyAlignment="1">
      <alignment vertical="center"/>
    </xf>
    <xf numFmtId="164" fontId="25" fillId="4" borderId="2" xfId="0" applyNumberFormat="1" applyFont="1" applyFill="1" applyBorder="1" applyAlignment="1">
      <alignment vertical="center"/>
    </xf>
    <xf numFmtId="0" fontId="31" fillId="4" borderId="2" xfId="0" applyFont="1" applyFill="1" applyBorder="1" applyAlignment="1">
      <alignment vertical="center" wrapText="1"/>
    </xf>
    <xf numFmtId="4" fontId="31" fillId="0" borderId="0" xfId="0" applyNumberFormat="1" applyFont="1" applyAlignment="1">
      <alignment vertical="center"/>
    </xf>
    <xf numFmtId="8" fontId="31" fillId="0" borderId="0" xfId="0" applyNumberFormat="1" applyFont="1"/>
    <xf numFmtId="4" fontId="31" fillId="0" borderId="0" xfId="0" applyNumberFormat="1" applyFont="1"/>
    <xf numFmtId="8" fontId="31" fillId="0" borderId="0" xfId="0" applyNumberFormat="1" applyFont="1" applyAlignment="1">
      <alignment vertical="center"/>
    </xf>
    <xf numFmtId="164" fontId="31" fillId="4" borderId="2" xfId="1" applyFont="1" applyFill="1" applyBorder="1" applyAlignment="1">
      <alignment vertical="center" wrapText="1"/>
    </xf>
    <xf numFmtId="0" fontId="31" fillId="0" borderId="2" xfId="0" applyFont="1" applyFill="1" applyBorder="1" applyAlignment="1">
      <alignment vertical="center" wrapText="1"/>
    </xf>
    <xf numFmtId="0" fontId="33" fillId="0" borderId="2" xfId="0" applyFont="1" applyFill="1" applyBorder="1" applyAlignment="1">
      <alignment horizontal="left" vertical="center" wrapText="1"/>
    </xf>
    <xf numFmtId="164" fontId="31" fillId="0" borderId="2" xfId="1" applyFont="1" applyFill="1" applyBorder="1" applyAlignment="1">
      <alignment vertical="center"/>
    </xf>
    <xf numFmtId="164" fontId="25" fillId="0" borderId="2" xfId="0" applyNumberFormat="1" applyFont="1" applyFill="1" applyBorder="1" applyAlignment="1">
      <alignment vertical="center"/>
    </xf>
    <xf numFmtId="0" fontId="37" fillId="4" borderId="2" xfId="0" applyFont="1" applyFill="1" applyBorder="1" applyAlignment="1">
      <alignment horizontal="center" vertical="center" wrapText="1"/>
    </xf>
    <xf numFmtId="0" fontId="37" fillId="4" borderId="2" xfId="0" applyFont="1" applyFill="1" applyBorder="1" applyAlignment="1">
      <alignment vertical="center" wrapText="1"/>
    </xf>
    <xf numFmtId="0" fontId="37" fillId="4" borderId="2" xfId="0" applyFont="1" applyFill="1" applyBorder="1" applyAlignment="1">
      <alignment horizontal="left" vertical="center" wrapText="1"/>
    </xf>
    <xf numFmtId="0" fontId="37" fillId="4" borderId="2" xfId="0" applyFont="1" applyFill="1" applyBorder="1" applyAlignment="1">
      <alignment horizontal="center" vertical="center"/>
    </xf>
    <xf numFmtId="165" fontId="37" fillId="4" borderId="2" xfId="1" applyNumberFormat="1" applyFont="1" applyFill="1" applyBorder="1" applyAlignment="1">
      <alignment horizontal="right" vertical="center"/>
    </xf>
    <xf numFmtId="1" fontId="37" fillId="4" borderId="2" xfId="0" applyNumberFormat="1" applyFont="1" applyFill="1" applyBorder="1" applyAlignment="1">
      <alignment horizontal="center" vertical="center" wrapText="1"/>
    </xf>
    <xf numFmtId="164" fontId="37" fillId="4" borderId="2" xfId="1" applyFont="1" applyFill="1" applyBorder="1" applyAlignment="1">
      <alignment vertical="center"/>
    </xf>
    <xf numFmtId="164" fontId="38" fillId="4" borderId="2" xfId="0" applyNumberFormat="1" applyFont="1" applyFill="1" applyBorder="1" applyAlignment="1">
      <alignment vertical="center"/>
    </xf>
    <xf numFmtId="165" fontId="37" fillId="4" borderId="2" xfId="0" applyNumberFormat="1" applyFont="1" applyFill="1" applyBorder="1" applyAlignment="1">
      <alignment horizontal="right" vertical="center"/>
    </xf>
    <xf numFmtId="1" fontId="37" fillId="4" borderId="2" xfId="1" applyNumberFormat="1" applyFont="1" applyFill="1" applyBorder="1" applyAlignment="1">
      <alignment horizontal="center" vertical="center" wrapText="1"/>
    </xf>
    <xf numFmtId="1" fontId="37" fillId="4" borderId="2" xfId="0" applyNumberFormat="1" applyFont="1" applyFill="1" applyBorder="1" applyAlignment="1">
      <alignment horizontal="center" vertical="center"/>
    </xf>
    <xf numFmtId="0" fontId="31"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31" fillId="9" borderId="2" xfId="0" applyFont="1" applyFill="1" applyBorder="1" applyAlignment="1">
      <alignment vertical="center" wrapText="1"/>
    </xf>
    <xf numFmtId="0" fontId="33" fillId="9" borderId="2" xfId="0" applyFont="1" applyFill="1" applyBorder="1" applyAlignment="1">
      <alignment horizontal="left" vertical="center" wrapText="1"/>
    </xf>
    <xf numFmtId="0" fontId="31" fillId="9" borderId="2" xfId="0" applyFont="1" applyFill="1" applyBorder="1" applyAlignment="1">
      <alignment horizontal="center" vertical="center"/>
    </xf>
    <xf numFmtId="0" fontId="36" fillId="9" borderId="2" xfId="0" applyFont="1" applyFill="1" applyBorder="1" applyAlignment="1">
      <alignment horizontal="center" vertical="center" wrapText="1"/>
    </xf>
    <xf numFmtId="164" fontId="31" fillId="9" borderId="2" xfId="1" applyFont="1" applyFill="1" applyBorder="1" applyAlignment="1">
      <alignment vertical="center"/>
    </xf>
    <xf numFmtId="164" fontId="25" fillId="9" borderId="2" xfId="0" applyNumberFormat="1" applyFont="1" applyFill="1" applyBorder="1" applyAlignment="1">
      <alignment vertical="center"/>
    </xf>
    <xf numFmtId="0" fontId="31" fillId="9" borderId="4"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3" fillId="9" borderId="4" xfId="0" applyFont="1" applyFill="1" applyBorder="1" applyAlignment="1">
      <alignment horizontal="left" vertical="center" wrapText="1"/>
    </xf>
    <xf numFmtId="0" fontId="31" fillId="9" borderId="4" xfId="0" applyFont="1" applyFill="1" applyBorder="1" applyAlignment="1">
      <alignment horizontal="center" vertical="center"/>
    </xf>
    <xf numFmtId="164" fontId="31" fillId="9" borderId="4" xfId="1" applyFont="1" applyFill="1" applyBorder="1" applyAlignment="1">
      <alignment vertical="center"/>
    </xf>
    <xf numFmtId="164" fontId="25" fillId="9" borderId="4" xfId="0" applyNumberFormat="1" applyFont="1" applyFill="1" applyBorder="1" applyAlignment="1">
      <alignment vertical="center"/>
    </xf>
    <xf numFmtId="0" fontId="33" fillId="9" borderId="0" xfId="0" applyFont="1" applyFill="1" applyAlignment="1">
      <alignment horizontal="center" wrapText="1"/>
    </xf>
    <xf numFmtId="0" fontId="31" fillId="9" borderId="0" xfId="0" applyFont="1" applyFill="1" applyAlignment="1">
      <alignment vertical="center" wrapText="1"/>
    </xf>
    <xf numFmtId="0" fontId="0" fillId="10" borderId="2" xfId="4" applyFont="1" applyFill="1" applyBorder="1" applyAlignment="1">
      <alignment horizontal="center" vertical="center"/>
    </xf>
    <xf numFmtId="0" fontId="0" fillId="10" borderId="2" xfId="0" applyFont="1" applyFill="1" applyBorder="1" applyAlignment="1">
      <alignment horizontal="center" vertical="center"/>
    </xf>
    <xf numFmtId="164" fontId="0" fillId="10" borderId="2" xfId="5" applyFont="1" applyFill="1" applyBorder="1" applyAlignment="1">
      <alignment vertical="center" wrapText="1"/>
    </xf>
    <xf numFmtId="0" fontId="0" fillId="10" borderId="2" xfId="5" applyNumberFormat="1" applyFont="1" applyFill="1" applyBorder="1" applyAlignment="1">
      <alignment horizontal="center" vertical="center"/>
    </xf>
    <xf numFmtId="164" fontId="0" fillId="10" borderId="2" xfId="5" applyFont="1" applyFill="1" applyBorder="1" applyAlignment="1" applyProtection="1">
      <alignment vertical="center"/>
    </xf>
    <xf numFmtId="164" fontId="19" fillId="10" borderId="2" xfId="4" applyNumberFormat="1" applyFont="1" applyFill="1" applyBorder="1" applyAlignment="1">
      <alignment horizontal="center" vertical="center"/>
    </xf>
    <xf numFmtId="164" fontId="19" fillId="10" borderId="2" xfId="0" applyNumberFormat="1" applyFont="1" applyFill="1" applyBorder="1" applyAlignment="1">
      <alignment vertical="center"/>
    </xf>
    <xf numFmtId="165" fontId="0" fillId="10" borderId="2" xfId="0" applyNumberFormat="1" applyFont="1" applyFill="1" applyBorder="1" applyAlignment="1">
      <alignment horizontal="center" vertical="center"/>
    </xf>
    <xf numFmtId="165" fontId="0" fillId="10" borderId="2" xfId="0" applyNumberFormat="1" applyFont="1" applyFill="1" applyBorder="1" applyAlignment="1">
      <alignment vertical="center"/>
    </xf>
    <xf numFmtId="165" fontId="19" fillId="10" borderId="2" xfId="0" applyNumberFormat="1" applyFont="1" applyFill="1" applyBorder="1" applyAlignment="1">
      <alignment vertical="center"/>
    </xf>
    <xf numFmtId="0" fontId="31" fillId="10" borderId="4" xfId="0" applyFont="1" applyFill="1" applyBorder="1" applyAlignment="1">
      <alignment horizontal="center" vertical="center" wrapText="1"/>
    </xf>
    <xf numFmtId="0" fontId="29" fillId="10" borderId="2" xfId="4" applyFont="1" applyFill="1" applyBorder="1" applyAlignment="1">
      <alignment horizontal="center" vertical="center" wrapText="1"/>
    </xf>
    <xf numFmtId="0" fontId="30" fillId="10" borderId="2" xfId="4" applyFont="1" applyFill="1" applyBorder="1" applyAlignment="1">
      <alignment horizontal="left" vertical="center" wrapText="1"/>
    </xf>
    <xf numFmtId="0" fontId="0" fillId="10" borderId="2" xfId="0" applyFont="1" applyFill="1" applyBorder="1" applyAlignment="1">
      <alignment vertical="center"/>
    </xf>
    <xf numFmtId="0" fontId="0" fillId="10" borderId="2" xfId="4" applyFont="1" applyFill="1" applyBorder="1" applyAlignment="1">
      <alignment horizontal="center" vertical="center" wrapText="1"/>
    </xf>
    <xf numFmtId="0" fontId="0" fillId="10" borderId="4" xfId="0" applyFont="1" applyFill="1" applyBorder="1" applyAlignment="1">
      <alignment vertical="center"/>
    </xf>
    <xf numFmtId="0" fontId="0" fillId="10" borderId="4" xfId="0" applyFont="1" applyFill="1" applyBorder="1" applyAlignment="1">
      <alignment horizontal="center" vertical="center"/>
    </xf>
    <xf numFmtId="0" fontId="0" fillId="10" borderId="4" xfId="0" applyFont="1" applyFill="1" applyBorder="1" applyAlignment="1">
      <alignment vertical="center" wrapText="1"/>
    </xf>
    <xf numFmtId="165" fontId="0" fillId="10" borderId="4" xfId="0" applyNumberFormat="1" applyFont="1" applyFill="1" applyBorder="1" applyAlignment="1">
      <alignment horizontal="center" vertical="center"/>
    </xf>
    <xf numFmtId="165" fontId="0" fillId="10" borderId="4" xfId="0" applyNumberFormat="1" applyFont="1" applyFill="1" applyBorder="1" applyAlignment="1">
      <alignment vertical="center"/>
    </xf>
    <xf numFmtId="165" fontId="19" fillId="10" borderId="4" xfId="0" applyNumberFormat="1" applyFont="1" applyFill="1" applyBorder="1" applyAlignment="1">
      <alignment vertical="center"/>
    </xf>
    <xf numFmtId="0" fontId="39" fillId="10" borderId="2" xfId="0" applyFont="1" applyFill="1" applyBorder="1" applyAlignment="1">
      <alignment horizontal="center" vertical="center" wrapText="1"/>
    </xf>
    <xf numFmtId="0" fontId="37" fillId="10" borderId="2" xfId="0" applyFont="1" applyFill="1" applyBorder="1" applyAlignment="1">
      <alignment horizontal="center" vertical="center" wrapText="1"/>
    </xf>
    <xf numFmtId="0" fontId="39" fillId="10" borderId="2" xfId="0" applyFont="1" applyFill="1" applyBorder="1" applyAlignment="1">
      <alignment vertical="center" wrapText="1"/>
    </xf>
    <xf numFmtId="0" fontId="40" fillId="10" borderId="2" xfId="0" applyFont="1" applyFill="1" applyBorder="1" applyAlignment="1">
      <alignment horizontal="left" vertical="center" wrapText="1"/>
    </xf>
    <xf numFmtId="0" fontId="39" fillId="10" borderId="2" xfId="0" applyFont="1" applyFill="1" applyBorder="1" applyAlignment="1">
      <alignment horizontal="center" vertical="center"/>
    </xf>
    <xf numFmtId="165" fontId="39" fillId="10" borderId="2" xfId="1" applyNumberFormat="1" applyFont="1" applyFill="1" applyBorder="1" applyAlignment="1">
      <alignment horizontal="right" vertical="center"/>
    </xf>
    <xf numFmtId="1" fontId="39" fillId="10" borderId="2" xfId="0" applyNumberFormat="1" applyFont="1" applyFill="1" applyBorder="1" applyAlignment="1">
      <alignment horizontal="center" vertical="center"/>
    </xf>
    <xf numFmtId="164" fontId="39" fillId="10" borderId="2" xfId="1" applyFont="1" applyFill="1" applyBorder="1" applyAlignment="1">
      <alignment vertical="center"/>
    </xf>
    <xf numFmtId="164" fontId="41" fillId="10" borderId="2" xfId="0" applyNumberFormat="1" applyFont="1" applyFill="1" applyBorder="1" applyAlignment="1">
      <alignment vertical="center"/>
    </xf>
    <xf numFmtId="0" fontId="31" fillId="0" borderId="4" xfId="0" applyFont="1" applyFill="1" applyBorder="1" applyAlignment="1">
      <alignment horizontal="center" vertical="center" wrapText="1"/>
    </xf>
    <xf numFmtId="0" fontId="29" fillId="0" borderId="2" xfId="4" applyFont="1" applyFill="1" applyBorder="1" applyAlignment="1">
      <alignment horizontal="center" vertical="center" wrapText="1"/>
    </xf>
    <xf numFmtId="0" fontId="30" fillId="0" borderId="2" xfId="4" applyFont="1" applyFill="1" applyBorder="1" applyAlignment="1">
      <alignment horizontal="left" vertical="center" wrapText="1"/>
    </xf>
    <xf numFmtId="0" fontId="0" fillId="0" borderId="2" xfId="4" applyFont="1" applyFill="1" applyBorder="1" applyAlignment="1">
      <alignment horizontal="center" vertical="center"/>
    </xf>
    <xf numFmtId="164" fontId="0" fillId="0" borderId="2" xfId="5" applyFont="1" applyFill="1" applyBorder="1" applyAlignment="1" applyProtection="1">
      <alignment vertical="center"/>
    </xf>
    <xf numFmtId="164" fontId="19" fillId="0" borderId="2" xfId="4" applyNumberFormat="1" applyFont="1" applyFill="1" applyBorder="1" applyAlignment="1">
      <alignment horizontal="center" vertical="center"/>
    </xf>
    <xf numFmtId="164" fontId="19" fillId="0" borderId="2" xfId="0" applyNumberFormat="1" applyFont="1" applyFill="1" applyBorder="1" applyAlignment="1">
      <alignment vertical="center"/>
    </xf>
    <xf numFmtId="165" fontId="0" fillId="0" borderId="2" xfId="0" applyNumberFormat="1" applyFont="1" applyFill="1" applyBorder="1" applyAlignment="1">
      <alignment horizontal="center" vertical="center"/>
    </xf>
    <xf numFmtId="165" fontId="0" fillId="0" borderId="2" xfId="0" applyNumberFormat="1" applyFont="1" applyFill="1" applyBorder="1" applyAlignment="1">
      <alignment vertical="center"/>
    </xf>
    <xf numFmtId="165" fontId="19" fillId="0" borderId="2" xfId="0" applyNumberFormat="1" applyFont="1" applyFill="1" applyBorder="1" applyAlignment="1">
      <alignment vertical="center"/>
    </xf>
    <xf numFmtId="164" fontId="19" fillId="11" borderId="0" xfId="0" applyNumberFormat="1" applyFont="1" applyFill="1"/>
    <xf numFmtId="0" fontId="0" fillId="11" borderId="0" xfId="0" applyFill="1"/>
    <xf numFmtId="164" fontId="0" fillId="0" borderId="0" xfId="0" applyNumberFormat="1"/>
    <xf numFmtId="0" fontId="0" fillId="0" borderId="2" xfId="4" applyFont="1" applyFill="1" applyBorder="1" applyAlignment="1">
      <alignment horizontal="center" vertical="center" wrapText="1"/>
    </xf>
    <xf numFmtId="6" fontId="0" fillId="0" borderId="2" xfId="4" applyNumberFormat="1" applyFont="1" applyFill="1" applyBorder="1" applyAlignment="1">
      <alignment horizontal="center" vertical="center" wrapText="1"/>
    </xf>
    <xf numFmtId="44" fontId="0" fillId="0" borderId="2" xfId="4" applyNumberFormat="1" applyFont="1" applyFill="1" applyBorder="1" applyAlignment="1">
      <alignment horizontal="center" vertical="center" wrapText="1"/>
    </xf>
    <xf numFmtId="165" fontId="0" fillId="0" borderId="2" xfId="4" applyNumberFormat="1" applyFont="1" applyFill="1" applyBorder="1" applyAlignment="1">
      <alignment horizontal="center" vertical="center" wrapText="1"/>
    </xf>
    <xf numFmtId="0" fontId="0" fillId="0" borderId="0" xfId="0" applyFont="1" applyFill="1" applyAlignment="1">
      <alignment horizontal="center" vertical="center"/>
    </xf>
    <xf numFmtId="164" fontId="19" fillId="0" borderId="2" xfId="1" applyFont="1" applyFill="1" applyBorder="1" applyAlignment="1">
      <alignment horizontal="center" vertical="center"/>
    </xf>
    <xf numFmtId="165" fontId="29" fillId="0" borderId="2" xfId="4" applyNumberFormat="1" applyFont="1" applyFill="1" applyBorder="1" applyAlignment="1">
      <alignment horizontal="center" vertical="center" wrapText="1"/>
    </xf>
    <xf numFmtId="164" fontId="19" fillId="0" borderId="0" xfId="1"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2" xfId="0" applyFont="1" applyFill="1" applyBorder="1" applyAlignment="1">
      <alignment vertical="center" wrapText="1"/>
    </xf>
    <xf numFmtId="0" fontId="37" fillId="0" borderId="2" xfId="0" applyFont="1" applyFill="1" applyBorder="1" applyAlignment="1">
      <alignment horizontal="left" vertical="center" wrapText="1"/>
    </xf>
    <xf numFmtId="0" fontId="37" fillId="0" borderId="2" xfId="0" applyFont="1" applyFill="1" applyBorder="1" applyAlignment="1">
      <alignment horizontal="center" vertical="center"/>
    </xf>
    <xf numFmtId="165" fontId="37" fillId="0" borderId="2" xfId="1" applyNumberFormat="1" applyFont="1" applyFill="1" applyBorder="1" applyAlignment="1">
      <alignment horizontal="right" vertical="center"/>
    </xf>
    <xf numFmtId="1" fontId="37" fillId="0" borderId="2" xfId="0" applyNumberFormat="1" applyFont="1" applyFill="1" applyBorder="1" applyAlignment="1">
      <alignment horizontal="center" vertical="center"/>
    </xf>
    <xf numFmtId="164" fontId="37" fillId="0" borderId="2" xfId="1" applyFont="1" applyFill="1" applyBorder="1" applyAlignment="1">
      <alignment vertical="center"/>
    </xf>
    <xf numFmtId="164" fontId="38" fillId="0" borderId="2" xfId="0" applyNumberFormat="1" applyFont="1" applyFill="1" applyBorder="1" applyAlignment="1">
      <alignment vertical="center"/>
    </xf>
    <xf numFmtId="0" fontId="24" fillId="0" borderId="2" xfId="0" applyFont="1" applyBorder="1" applyAlignment="1">
      <alignment horizontal="center" vertical="center" wrapText="1"/>
    </xf>
    <xf numFmtId="0" fontId="0" fillId="0" borderId="0" xfId="0" applyFill="1" applyAlignment="1">
      <alignment vertical="center"/>
    </xf>
    <xf numFmtId="0" fontId="19" fillId="0" borderId="0" xfId="0" applyFont="1" applyFill="1" applyAlignment="1">
      <alignment vertical="center"/>
    </xf>
    <xf numFmtId="4" fontId="19" fillId="0" borderId="0" xfId="0" applyNumberFormat="1" applyFont="1" applyFill="1"/>
    <xf numFmtId="0" fontId="27" fillId="0" borderId="0" xfId="0" applyFont="1" applyAlignment="1">
      <alignment vertical="center" wrapText="1"/>
    </xf>
    <xf numFmtId="0" fontId="27" fillId="0" borderId="2" xfId="0" applyFont="1" applyBorder="1" applyAlignment="1">
      <alignment vertical="center" wrapText="1"/>
    </xf>
    <xf numFmtId="0" fontId="27" fillId="0" borderId="0" xfId="0" applyFont="1" applyAlignment="1">
      <alignment vertical="center"/>
    </xf>
    <xf numFmtId="0" fontId="24" fillId="0" borderId="2" xfId="0" applyFont="1" applyBorder="1" applyAlignment="1">
      <alignment horizontal="center" vertical="center"/>
    </xf>
    <xf numFmtId="0" fontId="24" fillId="0" borderId="2" xfId="0" applyFont="1" applyBorder="1" applyAlignment="1">
      <alignment horizontal="left" vertical="center"/>
    </xf>
    <xf numFmtId="0" fontId="27" fillId="0" borderId="2" xfId="0" applyFont="1" applyBorder="1" applyAlignment="1">
      <alignment horizontal="center" vertical="center" wrapText="1"/>
    </xf>
    <xf numFmtId="0" fontId="15" fillId="12" borderId="3" xfId="0" applyFont="1" applyFill="1" applyBorder="1" applyAlignment="1">
      <alignment horizontal="center" vertical="center" wrapText="1"/>
    </xf>
    <xf numFmtId="0" fontId="27" fillId="0" borderId="3" xfId="0" applyFont="1" applyBorder="1" applyAlignment="1">
      <alignment vertical="center" wrapText="1"/>
    </xf>
    <xf numFmtId="0" fontId="15" fillId="12" borderId="2" xfId="0" applyFont="1" applyFill="1" applyBorder="1" applyAlignment="1">
      <alignment horizontal="center" vertical="center" wrapText="1"/>
    </xf>
    <xf numFmtId="164" fontId="24" fillId="0" borderId="2" xfId="1" applyFont="1" applyBorder="1" applyAlignment="1">
      <alignment vertical="center"/>
    </xf>
    <xf numFmtId="164" fontId="26" fillId="0" borderId="2" xfId="0" applyNumberFormat="1" applyFont="1" applyBorder="1" applyAlignment="1">
      <alignment vertical="center"/>
    </xf>
    <xf numFmtId="8" fontId="27" fillId="0" borderId="2" xfId="0" applyNumberFormat="1" applyFont="1" applyBorder="1" applyAlignment="1">
      <alignment vertical="center"/>
    </xf>
    <xf numFmtId="0" fontId="27" fillId="0" borderId="2" xfId="0" applyFont="1" applyBorder="1" applyAlignment="1">
      <alignment horizontal="center" vertical="center"/>
    </xf>
    <xf numFmtId="164" fontId="24" fillId="0" borderId="2" xfId="1" applyFont="1" applyBorder="1" applyAlignment="1">
      <alignment horizontal="center" vertical="center"/>
    </xf>
    <xf numFmtId="8" fontId="24" fillId="0" borderId="2" xfId="0" applyNumberFormat="1" applyFont="1" applyBorder="1" applyAlignment="1">
      <alignment horizontal="center" vertical="center"/>
    </xf>
    <xf numFmtId="164" fontId="26" fillId="0" borderId="2" xfId="1"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center" wrapText="1"/>
    </xf>
    <xf numFmtId="164" fontId="27" fillId="0" borderId="3" xfId="0" applyNumberFormat="1" applyFont="1" applyBorder="1" applyAlignment="1">
      <alignment vertical="center"/>
    </xf>
    <xf numFmtId="164" fontId="42" fillId="0" borderId="3" xfId="0" applyNumberFormat="1" applyFont="1" applyBorder="1" applyAlignment="1">
      <alignment vertical="center"/>
    </xf>
    <xf numFmtId="0" fontId="39" fillId="4" borderId="2" xfId="0" applyFont="1" applyFill="1" applyBorder="1" applyAlignment="1">
      <alignment horizontal="center" vertical="center" wrapText="1"/>
    </xf>
    <xf numFmtId="0" fontId="39" fillId="4" borderId="2" xfId="0" applyFont="1" applyFill="1" applyBorder="1" applyAlignment="1">
      <alignment vertical="top" wrapText="1"/>
    </xf>
    <xf numFmtId="0" fontId="40" fillId="4" borderId="2" xfId="0" applyFont="1" applyFill="1" applyBorder="1" applyAlignment="1">
      <alignment horizontal="left" vertical="center" wrapText="1"/>
    </xf>
    <xf numFmtId="0" fontId="39" fillId="4" borderId="2" xfId="0" applyFont="1" applyFill="1" applyBorder="1" applyAlignment="1">
      <alignment horizontal="center" vertical="center"/>
    </xf>
    <xf numFmtId="164" fontId="39" fillId="4" borderId="2" xfId="1" applyFont="1" applyFill="1" applyBorder="1" applyAlignment="1">
      <alignment vertical="center"/>
    </xf>
    <xf numFmtId="164" fontId="41" fillId="4" borderId="2" xfId="0" applyNumberFormat="1" applyFont="1" applyFill="1" applyBorder="1" applyAlignment="1">
      <alignment vertical="center"/>
    </xf>
    <xf numFmtId="0" fontId="43" fillId="4" borderId="2" xfId="0" applyFont="1" applyFill="1" applyBorder="1" applyAlignment="1">
      <alignment horizontal="center" vertical="center" wrapText="1"/>
    </xf>
    <xf numFmtId="0" fontId="43" fillId="4" borderId="2" xfId="0" applyFont="1" applyFill="1" applyBorder="1" applyAlignment="1">
      <alignment vertical="top" wrapText="1"/>
    </xf>
    <xf numFmtId="0" fontId="43" fillId="4" borderId="2" xfId="0" applyFont="1" applyFill="1" applyBorder="1" applyAlignment="1">
      <alignment horizontal="left" vertical="center" wrapText="1"/>
    </xf>
    <xf numFmtId="0" fontId="43" fillId="4" borderId="2" xfId="0" applyFont="1" applyFill="1" applyBorder="1" applyAlignment="1">
      <alignment horizontal="center" vertical="center"/>
    </xf>
    <xf numFmtId="0" fontId="43" fillId="4" borderId="2" xfId="0" applyFont="1" applyFill="1" applyBorder="1" applyAlignment="1">
      <alignment vertical="top"/>
    </xf>
    <xf numFmtId="165" fontId="43" fillId="4" borderId="2" xfId="0" applyNumberFormat="1" applyFont="1" applyFill="1" applyBorder="1" applyAlignment="1">
      <alignment vertical="center"/>
    </xf>
    <xf numFmtId="164" fontId="43" fillId="4" borderId="2" xfId="6" applyFont="1" applyFill="1" applyBorder="1" applyAlignment="1">
      <alignment vertical="center"/>
    </xf>
    <xf numFmtId="0" fontId="43" fillId="0" borderId="2" xfId="0" applyFont="1" applyBorder="1" applyAlignment="1">
      <alignment horizontal="center" vertical="center" wrapText="1"/>
    </xf>
    <xf numFmtId="0" fontId="43" fillId="0" borderId="2" xfId="0" applyFont="1" applyBorder="1" applyAlignment="1">
      <alignment vertical="top" wrapText="1"/>
    </xf>
    <xf numFmtId="0" fontId="43" fillId="0" borderId="2" xfId="0" applyFont="1" applyBorder="1" applyAlignment="1">
      <alignment horizontal="left" vertical="center" wrapText="1"/>
    </xf>
    <xf numFmtId="0" fontId="43" fillId="0" borderId="2" xfId="0" applyFont="1" applyBorder="1" applyAlignment="1">
      <alignment horizontal="center" vertical="center"/>
    </xf>
    <xf numFmtId="0" fontId="43" fillId="0" borderId="2" xfId="0" applyFont="1" applyBorder="1" applyAlignment="1">
      <alignment vertical="top"/>
    </xf>
    <xf numFmtId="165" fontId="43" fillId="0" borderId="2" xfId="0" applyNumberFormat="1" applyFont="1" applyBorder="1" applyAlignment="1">
      <alignment vertical="center"/>
    </xf>
    <xf numFmtId="164" fontId="43" fillId="0" borderId="2" xfId="6" applyFont="1" applyBorder="1" applyAlignment="1">
      <alignment vertical="center"/>
    </xf>
    <xf numFmtId="164" fontId="41" fillId="0" borderId="2" xfId="0" applyNumberFormat="1" applyFont="1" applyBorder="1" applyAlignment="1">
      <alignment vertical="center"/>
    </xf>
    <xf numFmtId="0" fontId="29" fillId="0" borderId="2" xfId="0" applyFont="1" applyBorder="1" applyAlignment="1">
      <alignment horizontal="center" vertical="center" wrapText="1"/>
    </xf>
    <xf numFmtId="0" fontId="29" fillId="0" borderId="2" xfId="0" applyFont="1" applyBorder="1" applyAlignment="1">
      <alignment vertical="center" wrapText="1"/>
    </xf>
    <xf numFmtId="0" fontId="29" fillId="0" borderId="2" xfId="0" applyFont="1" applyBorder="1" applyAlignment="1">
      <alignment horizontal="left" vertical="center" wrapText="1"/>
    </xf>
    <xf numFmtId="0" fontId="29" fillId="0" borderId="2" xfId="0" applyFont="1" applyBorder="1" applyAlignment="1">
      <alignment horizontal="center" vertical="center"/>
    </xf>
    <xf numFmtId="165" fontId="29" fillId="0" borderId="2" xfId="1" applyNumberFormat="1" applyFont="1" applyFill="1" applyBorder="1" applyAlignment="1">
      <alignment horizontal="right" vertical="center"/>
    </xf>
    <xf numFmtId="1" fontId="29" fillId="0" borderId="2" xfId="0" applyNumberFormat="1" applyFont="1" applyBorder="1" applyAlignment="1">
      <alignment horizontal="center" vertical="center"/>
    </xf>
    <xf numFmtId="164" fontId="29" fillId="0" borderId="2" xfId="1" applyFont="1" applyFill="1" applyBorder="1" applyAlignment="1">
      <alignment vertical="center"/>
    </xf>
    <xf numFmtId="164" fontId="44" fillId="0" borderId="2" xfId="0" applyNumberFormat="1" applyFont="1" applyBorder="1" applyAlignment="1">
      <alignment vertical="center"/>
    </xf>
    <xf numFmtId="1" fontId="29" fillId="0" borderId="2" xfId="0" applyNumberFormat="1" applyFont="1" applyBorder="1" applyAlignment="1">
      <alignment horizontal="center" vertical="center" wrapText="1"/>
    </xf>
    <xf numFmtId="165" fontId="29" fillId="0" borderId="2" xfId="0" applyNumberFormat="1" applyFont="1" applyBorder="1" applyAlignment="1">
      <alignment horizontal="right" vertical="center"/>
    </xf>
    <xf numFmtId="1" fontId="29" fillId="0" borderId="2" xfId="1" applyNumberFormat="1" applyFont="1" applyFill="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164" fontId="25" fillId="5" borderId="20" xfId="1" applyFont="1" applyFill="1" applyBorder="1" applyAlignment="1">
      <alignment horizontal="right"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24" fillId="0" borderId="25"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0" fillId="0" borderId="27"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19" fillId="5" borderId="20" xfId="0" applyFont="1" applyFill="1" applyBorder="1" applyAlignment="1">
      <alignment horizontal="left" vertical="center" indent="2"/>
    </xf>
    <xf numFmtId="0" fontId="19" fillId="5" borderId="21" xfId="0" applyFont="1" applyFill="1" applyBorder="1" applyAlignment="1">
      <alignment horizontal="left" vertical="center" indent="2"/>
    </xf>
    <xf numFmtId="0" fontId="0" fillId="0" borderId="4" xfId="0" applyBorder="1" applyAlignment="1">
      <alignment horizontal="center" wrapText="1"/>
    </xf>
    <xf numFmtId="0" fontId="0" fillId="0" borderId="31" xfId="0" applyBorder="1" applyAlignment="1">
      <alignment horizontal="center" wrapText="1"/>
    </xf>
    <xf numFmtId="0" fontId="0" fillId="0" borderId="6" xfId="0" applyBorder="1" applyAlignment="1">
      <alignment horizontal="center" wrapText="1"/>
    </xf>
    <xf numFmtId="0" fontId="0" fillId="10" borderId="31" xfId="0" applyFill="1" applyBorder="1" applyAlignment="1">
      <alignment horizontal="center" wrapText="1"/>
    </xf>
    <xf numFmtId="0" fontId="0" fillId="10" borderId="6" xfId="0" applyFill="1" applyBorder="1" applyAlignment="1">
      <alignment horizontal="center" wrapText="1"/>
    </xf>
    <xf numFmtId="0" fontId="19" fillId="11" borderId="25" xfId="0" applyFont="1" applyFill="1" applyBorder="1" applyAlignment="1">
      <alignment horizontal="center"/>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6" xfId="0" applyFont="1" applyBorder="1" applyAlignment="1">
      <alignment horizontal="center" wrapText="1"/>
    </xf>
    <xf numFmtId="0" fontId="20" fillId="0" borderId="27"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3"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7">
    <cellStyle name="Currency" xfId="1" builtinId="4"/>
    <cellStyle name="Currency 2" xfId="2" xr:uid="{00000000-0005-0000-0000-000001000000}"/>
    <cellStyle name="Currency 3" xfId="6" xr:uid="{C81C18C7-8205-9D41-9F40-3E64FC765A70}"/>
    <cellStyle name="Currency 5" xfId="5" xr:uid="{0D1D3EFE-C5A0-1C41-8AC1-2EA903B97A57}"/>
    <cellStyle name="Normal" xfId="0" builtinId="0"/>
    <cellStyle name="Normal 4" xfId="3" xr:uid="{00000000-0005-0000-0000-000003000000}"/>
    <cellStyle name="Normal 6" xfId="4" xr:uid="{DE1F0DDE-EB25-BC43-867E-8043C4A0F47B}"/>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8"/>
  <sheetViews>
    <sheetView tabSelected="1" topLeftCell="A80" workbookViewId="0">
      <selection activeCell="D101" sqref="D101"/>
    </sheetView>
  </sheetViews>
  <sheetFormatPr baseColWidth="10" defaultColWidth="8.83203125" defaultRowHeight="16" x14ac:dyDescent="0.2"/>
  <cols>
    <col min="1" max="2" width="8.83203125" style="66"/>
    <col min="3" max="3" width="11.83203125" style="66" customWidth="1"/>
    <col min="4" max="4" width="29.1640625" style="66" customWidth="1"/>
    <col min="5" max="5" width="34.6640625" style="66" customWidth="1"/>
    <col min="6" max="7" width="8.83203125" style="68"/>
    <col min="8" max="8" width="9" style="68" bestFit="1" customWidth="1"/>
    <col min="9" max="9" width="14.6640625" style="66" customWidth="1"/>
    <col min="10" max="10" width="9" style="66" bestFit="1" customWidth="1"/>
    <col min="11" max="11" width="16.33203125" style="66" customWidth="1"/>
    <col min="12" max="12" width="15.33203125" style="66" customWidth="1"/>
    <col min="13" max="13" width="17" style="66" customWidth="1"/>
    <col min="14" max="14" width="14.6640625" style="66" customWidth="1"/>
    <col min="15" max="19" width="8.83203125" style="66"/>
    <col min="20" max="20" width="31.33203125" style="67" customWidth="1"/>
    <col min="21" max="16384" width="8.83203125" style="66"/>
  </cols>
  <sheetData>
    <row r="1" spans="1:20" x14ac:dyDescent="0.2">
      <c r="A1" s="38"/>
      <c r="B1" s="334" t="s">
        <v>0</v>
      </c>
      <c r="C1" s="334"/>
      <c r="D1" s="334"/>
      <c r="E1" s="334"/>
      <c r="F1" s="334"/>
      <c r="G1" s="334"/>
      <c r="H1" s="334"/>
      <c r="I1" s="334"/>
      <c r="J1" s="334"/>
      <c r="K1" s="334"/>
      <c r="L1" s="334"/>
      <c r="M1" s="334"/>
      <c r="N1" s="334"/>
      <c r="O1" s="77"/>
      <c r="P1" s="77"/>
      <c r="Q1" s="77"/>
      <c r="R1" s="77"/>
      <c r="S1" s="38"/>
      <c r="T1" s="23"/>
    </row>
    <row r="2" spans="1:20" x14ac:dyDescent="0.2">
      <c r="A2" s="38"/>
      <c r="B2" s="335" t="s">
        <v>269</v>
      </c>
      <c r="C2" s="336"/>
      <c r="D2" s="337"/>
      <c r="E2" s="337"/>
      <c r="F2" s="337"/>
      <c r="G2" s="337"/>
      <c r="H2" s="337"/>
      <c r="I2" s="337"/>
      <c r="J2" s="337"/>
      <c r="K2" s="337"/>
      <c r="L2" s="337"/>
      <c r="M2" s="337"/>
      <c r="N2" s="337"/>
      <c r="O2" s="337"/>
      <c r="P2" s="337"/>
      <c r="Q2" s="337"/>
      <c r="R2" s="338"/>
      <c r="S2" s="38"/>
      <c r="T2" s="23"/>
    </row>
    <row r="3" spans="1:20" ht="94.5" customHeight="1" x14ac:dyDescent="0.2">
      <c r="A3" s="38"/>
      <c r="B3" s="339" t="s">
        <v>1</v>
      </c>
      <c r="C3" s="340"/>
      <c r="D3" s="341"/>
      <c r="E3" s="341"/>
      <c r="F3" s="341"/>
      <c r="G3" s="341"/>
      <c r="H3" s="341"/>
      <c r="I3" s="341"/>
      <c r="J3" s="341"/>
      <c r="K3" s="341"/>
      <c r="L3" s="341"/>
      <c r="M3" s="341"/>
      <c r="N3" s="341"/>
      <c r="O3" s="341"/>
      <c r="P3" s="341"/>
      <c r="Q3" s="341"/>
      <c r="R3" s="341"/>
      <c r="S3" s="38"/>
      <c r="T3" s="23"/>
    </row>
    <row r="4" spans="1:20" ht="23" x14ac:dyDescent="0.2">
      <c r="A4" s="342"/>
      <c r="B4" s="342"/>
      <c r="C4" s="342"/>
      <c r="D4" s="342"/>
      <c r="E4" s="342"/>
      <c r="F4" s="342"/>
      <c r="G4" s="342"/>
      <c r="H4" s="342"/>
      <c r="I4" s="342"/>
      <c r="J4" s="342"/>
      <c r="K4" s="342"/>
      <c r="L4" s="342"/>
      <c r="M4" s="342"/>
      <c r="N4" s="342"/>
      <c r="O4" s="343" t="s">
        <v>2</v>
      </c>
      <c r="P4" s="343"/>
      <c r="Q4" s="343"/>
      <c r="R4" s="343"/>
      <c r="S4" s="344"/>
      <c r="T4" s="332" t="s">
        <v>3</v>
      </c>
    </row>
    <row r="5" spans="1:20" ht="130" x14ac:dyDescent="0.2">
      <c r="A5" s="61" t="s">
        <v>4</v>
      </c>
      <c r="B5" s="62" t="s">
        <v>5</v>
      </c>
      <c r="C5" s="62" t="s">
        <v>6</v>
      </c>
      <c r="D5" s="63" t="s">
        <v>7</v>
      </c>
      <c r="E5" s="63" t="s">
        <v>8</v>
      </c>
      <c r="F5" s="61" t="s">
        <v>9</v>
      </c>
      <c r="G5" s="61" t="s">
        <v>10</v>
      </c>
      <c r="H5" s="61" t="s">
        <v>11</v>
      </c>
      <c r="I5" s="61" t="s">
        <v>12</v>
      </c>
      <c r="J5" s="61" t="s">
        <v>13</v>
      </c>
      <c r="K5" s="64" t="s">
        <v>14</v>
      </c>
      <c r="L5" s="61" t="s">
        <v>15</v>
      </c>
      <c r="M5" s="61" t="s">
        <v>16</v>
      </c>
      <c r="N5" s="61" t="s">
        <v>17</v>
      </c>
      <c r="O5" s="55" t="s">
        <v>18</v>
      </c>
      <c r="P5" s="55" t="s">
        <v>19</v>
      </c>
      <c r="Q5" s="55" t="s">
        <v>20</v>
      </c>
      <c r="R5" s="55" t="s">
        <v>21</v>
      </c>
      <c r="S5" s="70" t="s">
        <v>22</v>
      </c>
      <c r="T5" s="333"/>
    </row>
    <row r="6" spans="1:20" ht="35" customHeight="1" x14ac:dyDescent="0.2">
      <c r="A6" s="271" t="s">
        <v>23</v>
      </c>
      <c r="B6" s="52" t="s">
        <v>24</v>
      </c>
      <c r="C6" s="52" t="s">
        <v>25</v>
      </c>
      <c r="D6" s="54" t="s">
        <v>254</v>
      </c>
      <c r="E6" s="327" t="s">
        <v>56</v>
      </c>
      <c r="F6" s="278" t="s">
        <v>27</v>
      </c>
      <c r="G6" s="278" t="s">
        <v>29</v>
      </c>
      <c r="H6" s="278">
        <v>1</v>
      </c>
      <c r="I6" s="284">
        <v>233.3</v>
      </c>
      <c r="J6" s="271">
        <v>4</v>
      </c>
      <c r="K6" s="284">
        <f>I6*J6</f>
        <v>933.2</v>
      </c>
      <c r="L6" s="284">
        <f>K6*9%</f>
        <v>83.988</v>
      </c>
      <c r="M6" s="284">
        <v>30</v>
      </c>
      <c r="N6" s="285">
        <f>K6+L6+M6</f>
        <v>1047.1880000000001</v>
      </c>
      <c r="O6" s="110"/>
      <c r="P6" s="110"/>
      <c r="Q6" s="110"/>
      <c r="R6" s="110"/>
      <c r="S6" s="111"/>
      <c r="T6" s="40"/>
    </row>
    <row r="7" spans="1:20" ht="33" customHeight="1" x14ac:dyDescent="0.2">
      <c r="A7" s="271" t="s">
        <v>23</v>
      </c>
      <c r="B7" s="52" t="s">
        <v>24</v>
      </c>
      <c r="C7" s="52" t="s">
        <v>25</v>
      </c>
      <c r="D7" s="40" t="s">
        <v>255</v>
      </c>
      <c r="E7" s="328"/>
      <c r="F7" s="278" t="s">
        <v>27</v>
      </c>
      <c r="G7" s="278" t="s">
        <v>29</v>
      </c>
      <c r="H7" s="271">
        <v>1</v>
      </c>
      <c r="I7" s="284">
        <v>124.1</v>
      </c>
      <c r="J7" s="278">
        <v>3</v>
      </c>
      <c r="K7" s="284">
        <f t="shared" ref="K7:K16" si="0">I7*J7</f>
        <v>372.29999999999995</v>
      </c>
      <c r="L7" s="284">
        <f t="shared" ref="L7:L16" si="1">K7*9%</f>
        <v>33.506999999999998</v>
      </c>
      <c r="M7" s="284">
        <v>30</v>
      </c>
      <c r="N7" s="285">
        <f t="shared" ref="N7:N16" si="2">K7+L7+M7</f>
        <v>435.80699999999996</v>
      </c>
      <c r="O7" s="110"/>
      <c r="P7" s="110"/>
      <c r="Q7" s="110"/>
      <c r="R7" s="110"/>
      <c r="S7" s="111"/>
      <c r="T7" s="40"/>
    </row>
    <row r="8" spans="1:20" ht="31.75" customHeight="1" x14ac:dyDescent="0.2">
      <c r="A8" s="271" t="s">
        <v>23</v>
      </c>
      <c r="B8" s="52" t="s">
        <v>24</v>
      </c>
      <c r="C8" s="52" t="s">
        <v>25</v>
      </c>
      <c r="D8" s="275" t="s">
        <v>256</v>
      </c>
      <c r="E8" s="328"/>
      <c r="F8" s="278" t="s">
        <v>27</v>
      </c>
      <c r="G8" s="278" t="s">
        <v>28</v>
      </c>
      <c r="H8" s="280">
        <v>10</v>
      </c>
      <c r="I8" s="286">
        <v>247</v>
      </c>
      <c r="J8" s="287">
        <v>2</v>
      </c>
      <c r="K8" s="284">
        <f t="shared" si="0"/>
        <v>494</v>
      </c>
      <c r="L8" s="284">
        <f t="shared" si="1"/>
        <v>44.46</v>
      </c>
      <c r="M8" s="286">
        <v>50</v>
      </c>
      <c r="N8" s="285">
        <f t="shared" si="2"/>
        <v>588.46</v>
      </c>
      <c r="O8" s="110"/>
      <c r="P8" s="110"/>
      <c r="Q8" s="110"/>
      <c r="R8" s="110"/>
      <c r="S8" s="111"/>
      <c r="T8" s="40"/>
    </row>
    <row r="9" spans="1:20" ht="31.75" customHeight="1" x14ac:dyDescent="0.2">
      <c r="A9" s="271" t="s">
        <v>23</v>
      </c>
      <c r="B9" s="52" t="s">
        <v>24</v>
      </c>
      <c r="C9" s="52" t="s">
        <v>25</v>
      </c>
      <c r="D9" s="276" t="s">
        <v>257</v>
      </c>
      <c r="E9" s="328"/>
      <c r="F9" s="278" t="s">
        <v>27</v>
      </c>
      <c r="G9" s="278" t="s">
        <v>28</v>
      </c>
      <c r="H9" s="280">
        <v>10</v>
      </c>
      <c r="I9" s="286">
        <v>296</v>
      </c>
      <c r="J9" s="287">
        <v>4</v>
      </c>
      <c r="K9" s="284">
        <f t="shared" si="0"/>
        <v>1184</v>
      </c>
      <c r="L9" s="284">
        <f t="shared" si="1"/>
        <v>106.56</v>
      </c>
      <c r="M9" s="286">
        <v>100</v>
      </c>
      <c r="N9" s="285">
        <f t="shared" si="2"/>
        <v>1390.56</v>
      </c>
      <c r="O9" s="110"/>
      <c r="P9" s="110"/>
      <c r="Q9" s="110"/>
      <c r="R9" s="110"/>
      <c r="S9" s="111"/>
      <c r="T9" s="40"/>
    </row>
    <row r="10" spans="1:20" ht="31.75" customHeight="1" x14ac:dyDescent="0.2">
      <c r="A10" s="271" t="s">
        <v>23</v>
      </c>
      <c r="B10" s="52" t="s">
        <v>24</v>
      </c>
      <c r="C10" s="52" t="s">
        <v>25</v>
      </c>
      <c r="D10" s="277" t="s">
        <v>258</v>
      </c>
      <c r="E10" s="328"/>
      <c r="F10" s="278" t="s">
        <v>27</v>
      </c>
      <c r="G10" s="278" t="s">
        <v>28</v>
      </c>
      <c r="H10" s="280">
        <v>10</v>
      </c>
      <c r="I10" s="286">
        <v>200</v>
      </c>
      <c r="J10" s="287">
        <v>7</v>
      </c>
      <c r="K10" s="284">
        <f t="shared" si="0"/>
        <v>1400</v>
      </c>
      <c r="L10" s="284">
        <f t="shared" si="1"/>
        <v>126</v>
      </c>
      <c r="M10" s="286">
        <v>100</v>
      </c>
      <c r="N10" s="285">
        <f t="shared" si="2"/>
        <v>1626</v>
      </c>
      <c r="O10" s="110"/>
      <c r="P10" s="110"/>
      <c r="Q10" s="110"/>
      <c r="R10" s="110"/>
      <c r="S10" s="111"/>
      <c r="T10" s="40"/>
    </row>
    <row r="11" spans="1:20" ht="31.75" customHeight="1" x14ac:dyDescent="0.2">
      <c r="A11" s="271" t="s">
        <v>23</v>
      </c>
      <c r="B11" s="52" t="s">
        <v>24</v>
      </c>
      <c r="C11" s="52" t="s">
        <v>25</v>
      </c>
      <c r="D11" s="276" t="s">
        <v>259</v>
      </c>
      <c r="E11" s="328"/>
      <c r="F11" s="278" t="s">
        <v>27</v>
      </c>
      <c r="G11" s="278" t="s">
        <v>28</v>
      </c>
      <c r="H11" s="280">
        <v>5</v>
      </c>
      <c r="I11" s="286">
        <v>489</v>
      </c>
      <c r="J11" s="287">
        <v>5</v>
      </c>
      <c r="K11" s="284">
        <f t="shared" si="0"/>
        <v>2445</v>
      </c>
      <c r="L11" s="284">
        <f t="shared" si="1"/>
        <v>220.04999999999998</v>
      </c>
      <c r="M11" s="286">
        <v>200</v>
      </c>
      <c r="N11" s="285">
        <f t="shared" si="2"/>
        <v>2865.05</v>
      </c>
      <c r="O11" s="113"/>
      <c r="P11" s="113"/>
      <c r="Q11" s="113"/>
      <c r="R11" s="113"/>
      <c r="S11" s="114"/>
      <c r="T11" s="40"/>
    </row>
    <row r="12" spans="1:20" ht="31.75" customHeight="1" x14ac:dyDescent="0.2">
      <c r="A12" s="271" t="s">
        <v>23</v>
      </c>
      <c r="B12" s="52" t="s">
        <v>24</v>
      </c>
      <c r="C12" s="52" t="s">
        <v>25</v>
      </c>
      <c r="D12" s="40" t="s">
        <v>53</v>
      </c>
      <c r="E12" s="328"/>
      <c r="F12" s="278" t="s">
        <v>27</v>
      </c>
      <c r="G12" s="278" t="s">
        <v>28</v>
      </c>
      <c r="H12" s="271">
        <v>5</v>
      </c>
      <c r="I12" s="284">
        <v>10</v>
      </c>
      <c r="J12" s="278">
        <v>200</v>
      </c>
      <c r="K12" s="284">
        <f t="shared" si="0"/>
        <v>2000</v>
      </c>
      <c r="L12" s="284">
        <f t="shared" si="1"/>
        <v>180</v>
      </c>
      <c r="M12" s="284">
        <v>200</v>
      </c>
      <c r="N12" s="285">
        <f t="shared" si="2"/>
        <v>2380</v>
      </c>
      <c r="O12" s="113"/>
      <c r="P12" s="113"/>
      <c r="Q12" s="113"/>
      <c r="R12" s="113"/>
      <c r="S12" s="114"/>
      <c r="T12" s="40"/>
    </row>
    <row r="13" spans="1:20" ht="31.75" customHeight="1" x14ac:dyDescent="0.2">
      <c r="A13" s="271" t="s">
        <v>23</v>
      </c>
      <c r="B13" s="52" t="s">
        <v>30</v>
      </c>
      <c r="C13" s="52" t="s">
        <v>25</v>
      </c>
      <c r="D13" s="40" t="s">
        <v>260</v>
      </c>
      <c r="E13" s="328"/>
      <c r="F13" s="278" t="s">
        <v>27</v>
      </c>
      <c r="G13" s="278" t="s">
        <v>28</v>
      </c>
      <c r="H13" s="271">
        <v>10</v>
      </c>
      <c r="I13" s="284">
        <v>258.39999999999998</v>
      </c>
      <c r="J13" s="278">
        <v>2</v>
      </c>
      <c r="K13" s="284">
        <f t="shared" si="0"/>
        <v>516.79999999999995</v>
      </c>
      <c r="L13" s="284">
        <f t="shared" si="1"/>
        <v>46.511999999999993</v>
      </c>
      <c r="M13" s="284">
        <v>100</v>
      </c>
      <c r="N13" s="285">
        <f t="shared" si="2"/>
        <v>663.3119999999999</v>
      </c>
      <c r="O13" s="113"/>
      <c r="P13" s="113"/>
      <c r="Q13" s="113"/>
      <c r="R13" s="113"/>
      <c r="S13" s="114"/>
      <c r="T13" s="40"/>
    </row>
    <row r="14" spans="1:20" ht="31.75" customHeight="1" x14ac:dyDescent="0.2">
      <c r="A14" s="271" t="s">
        <v>23</v>
      </c>
      <c r="B14" s="52" t="s">
        <v>30</v>
      </c>
      <c r="C14" s="52" t="s">
        <v>25</v>
      </c>
      <c r="D14" s="40" t="s">
        <v>261</v>
      </c>
      <c r="E14" s="328"/>
      <c r="F14" s="278" t="s">
        <v>27</v>
      </c>
      <c r="G14" s="278" t="s">
        <v>28</v>
      </c>
      <c r="H14" s="271">
        <v>10</v>
      </c>
      <c r="I14" s="284">
        <v>174.4</v>
      </c>
      <c r="J14" s="278">
        <v>8</v>
      </c>
      <c r="K14" s="284">
        <f t="shared" si="0"/>
        <v>1395.2</v>
      </c>
      <c r="L14" s="284">
        <f t="shared" si="1"/>
        <v>125.568</v>
      </c>
      <c r="M14" s="284">
        <v>200</v>
      </c>
      <c r="N14" s="285">
        <f t="shared" si="2"/>
        <v>1720.768</v>
      </c>
      <c r="O14" s="113"/>
      <c r="P14" s="113"/>
      <c r="Q14" s="113"/>
      <c r="R14" s="113"/>
      <c r="S14" s="111"/>
      <c r="T14" s="40"/>
    </row>
    <row r="15" spans="1:20" ht="31.75" customHeight="1" x14ac:dyDescent="0.2">
      <c r="A15" s="271" t="s">
        <v>23</v>
      </c>
      <c r="B15" s="52" t="s">
        <v>30</v>
      </c>
      <c r="C15" s="52" t="s">
        <v>25</v>
      </c>
      <c r="D15" s="40" t="s">
        <v>262</v>
      </c>
      <c r="E15" s="328"/>
      <c r="F15" s="278" t="s">
        <v>27</v>
      </c>
      <c r="G15" s="278" t="s">
        <v>28</v>
      </c>
      <c r="H15" s="271">
        <v>10</v>
      </c>
      <c r="I15" s="284">
        <v>430.46</v>
      </c>
      <c r="J15" s="278">
        <v>6</v>
      </c>
      <c r="K15" s="284">
        <f t="shared" si="0"/>
        <v>2582.7599999999998</v>
      </c>
      <c r="L15" s="284">
        <f t="shared" si="1"/>
        <v>232.44839999999996</v>
      </c>
      <c r="M15" s="284">
        <v>300</v>
      </c>
      <c r="N15" s="285">
        <f t="shared" si="2"/>
        <v>3115.2083999999995</v>
      </c>
      <c r="O15" s="113"/>
      <c r="P15" s="113"/>
      <c r="Q15" s="113"/>
      <c r="R15" s="113"/>
      <c r="S15" s="111"/>
      <c r="T15" s="40"/>
    </row>
    <row r="16" spans="1:20" ht="31.75" customHeight="1" x14ac:dyDescent="0.2">
      <c r="A16" s="271" t="s">
        <v>23</v>
      </c>
      <c r="B16" s="52" t="s">
        <v>30</v>
      </c>
      <c r="C16" s="52" t="s">
        <v>25</v>
      </c>
      <c r="D16" s="40" t="s">
        <v>263</v>
      </c>
      <c r="E16" s="328"/>
      <c r="F16" s="278" t="s">
        <v>27</v>
      </c>
      <c r="G16" s="278" t="s">
        <v>28</v>
      </c>
      <c r="H16" s="271">
        <v>10</v>
      </c>
      <c r="I16" s="284">
        <v>1074.4000000000001</v>
      </c>
      <c r="J16" s="278">
        <v>8</v>
      </c>
      <c r="K16" s="284">
        <f t="shared" si="0"/>
        <v>8595.2000000000007</v>
      </c>
      <c r="L16" s="284">
        <f t="shared" si="1"/>
        <v>773.56799999999998</v>
      </c>
      <c r="M16" s="284">
        <v>600</v>
      </c>
      <c r="N16" s="285">
        <f t="shared" si="2"/>
        <v>9968.768</v>
      </c>
      <c r="O16" s="113"/>
      <c r="P16" s="113"/>
      <c r="Q16" s="113"/>
      <c r="R16" s="113"/>
      <c r="S16" s="111"/>
      <c r="T16" s="40"/>
    </row>
    <row r="17" spans="1:20" ht="31.75" customHeight="1" x14ac:dyDescent="0.2">
      <c r="A17" s="278" t="s">
        <v>23</v>
      </c>
      <c r="B17" s="278" t="s">
        <v>30</v>
      </c>
      <c r="C17" s="278" t="s">
        <v>25</v>
      </c>
      <c r="D17" s="279" t="s">
        <v>264</v>
      </c>
      <c r="E17" s="328"/>
      <c r="F17" s="278" t="s">
        <v>27</v>
      </c>
      <c r="G17" s="278" t="s">
        <v>28</v>
      </c>
      <c r="H17" s="278">
        <v>10</v>
      </c>
      <c r="I17" s="288">
        <v>878.4</v>
      </c>
      <c r="J17" s="278">
        <v>8</v>
      </c>
      <c r="K17" s="289">
        <f>I17*J17</f>
        <v>7027.2</v>
      </c>
      <c r="L17" s="288">
        <f>K17*9%</f>
        <v>632.44799999999998</v>
      </c>
      <c r="M17" s="288">
        <v>500</v>
      </c>
      <c r="N17" s="290">
        <f>K17+L17+M17</f>
        <v>8159.6480000000001</v>
      </c>
      <c r="O17" s="113"/>
      <c r="P17" s="113"/>
      <c r="Q17" s="113"/>
      <c r="R17" s="113"/>
      <c r="S17" s="111"/>
      <c r="T17" s="40"/>
    </row>
    <row r="18" spans="1:20" ht="31.75" customHeight="1" x14ac:dyDescent="0.2">
      <c r="A18" s="278" t="s">
        <v>23</v>
      </c>
      <c r="B18" s="278" t="s">
        <v>30</v>
      </c>
      <c r="C18" s="278" t="s">
        <v>25</v>
      </c>
      <c r="D18" s="279" t="s">
        <v>265</v>
      </c>
      <c r="E18" s="328"/>
      <c r="F18" s="278" t="s">
        <v>27</v>
      </c>
      <c r="G18" s="278" t="s">
        <v>28</v>
      </c>
      <c r="H18" s="278">
        <v>3</v>
      </c>
      <c r="I18" s="288">
        <v>799.6</v>
      </c>
      <c r="J18" s="278">
        <v>10</v>
      </c>
      <c r="K18" s="289">
        <f>I18*J18</f>
        <v>7996</v>
      </c>
      <c r="L18" s="288">
        <f>K18*9%</f>
        <v>719.64</v>
      </c>
      <c r="M18" s="288">
        <v>500</v>
      </c>
      <c r="N18" s="290">
        <f>K18+L18+M18</f>
        <v>9215.64</v>
      </c>
      <c r="O18" s="113"/>
      <c r="P18" s="113"/>
      <c r="Q18" s="113"/>
      <c r="R18" s="113"/>
      <c r="S18" s="111"/>
      <c r="T18" s="40"/>
    </row>
    <row r="19" spans="1:20" ht="31.75" customHeight="1" x14ac:dyDescent="0.2">
      <c r="A19" s="280" t="s">
        <v>23</v>
      </c>
      <c r="B19" s="281" t="s">
        <v>30</v>
      </c>
      <c r="C19" s="281" t="s">
        <v>25</v>
      </c>
      <c r="D19" s="282" t="s">
        <v>266</v>
      </c>
      <c r="E19" s="328"/>
      <c r="F19" s="291" t="s">
        <v>27</v>
      </c>
      <c r="G19" s="291" t="s">
        <v>28</v>
      </c>
      <c r="H19" s="292">
        <v>10</v>
      </c>
      <c r="I19" s="293">
        <v>689</v>
      </c>
      <c r="J19" s="291">
        <v>2</v>
      </c>
      <c r="K19" s="293">
        <v>1378</v>
      </c>
      <c r="L19" s="293">
        <v>124.02</v>
      </c>
      <c r="M19" s="293">
        <v>200</v>
      </c>
      <c r="N19" s="294">
        <v>1702.02</v>
      </c>
      <c r="O19" s="113"/>
      <c r="P19" s="113"/>
      <c r="Q19" s="113"/>
      <c r="R19" s="113"/>
      <c r="S19" s="111"/>
      <c r="T19" s="40"/>
    </row>
    <row r="20" spans="1:20" ht="31.75" customHeight="1" x14ac:dyDescent="0.2">
      <c r="A20" s="271" t="s">
        <v>23</v>
      </c>
      <c r="B20" s="52" t="s">
        <v>32</v>
      </c>
      <c r="C20" s="52" t="s">
        <v>25</v>
      </c>
      <c r="D20" s="40" t="s">
        <v>31</v>
      </c>
      <c r="E20" s="328"/>
      <c r="F20" s="278" t="s">
        <v>27</v>
      </c>
      <c r="G20" s="278" t="s">
        <v>28</v>
      </c>
      <c r="H20" s="271">
        <v>10</v>
      </c>
      <c r="I20" s="284">
        <v>8859.31</v>
      </c>
      <c r="J20" s="278">
        <v>2</v>
      </c>
      <c r="K20" s="284">
        <f>I20*J20</f>
        <v>17718.62</v>
      </c>
      <c r="L20" s="284">
        <f>K20*9%</f>
        <v>1594.6757999999998</v>
      </c>
      <c r="M20" s="284">
        <v>800</v>
      </c>
      <c r="N20" s="285">
        <f>K20+L20+M20</f>
        <v>20113.2958</v>
      </c>
      <c r="O20" s="113"/>
      <c r="P20" s="113"/>
      <c r="Q20" s="113"/>
      <c r="R20" s="113"/>
      <c r="S20" s="111"/>
      <c r="T20" s="40"/>
    </row>
    <row r="21" spans="1:20" ht="31.75" customHeight="1" x14ac:dyDescent="0.2">
      <c r="A21" s="271" t="s">
        <v>23</v>
      </c>
      <c r="B21" s="52" t="s">
        <v>32</v>
      </c>
      <c r="C21" s="52" t="s">
        <v>25</v>
      </c>
      <c r="D21" s="40" t="s">
        <v>267</v>
      </c>
      <c r="E21" s="328"/>
      <c r="F21" s="278" t="s">
        <v>27</v>
      </c>
      <c r="G21" s="278" t="s">
        <v>28</v>
      </c>
      <c r="H21" s="271">
        <v>10</v>
      </c>
      <c r="I21" s="284">
        <v>550</v>
      </c>
      <c r="J21" s="278">
        <v>2</v>
      </c>
      <c r="K21" s="284">
        <f>I21*J21</f>
        <v>1100</v>
      </c>
      <c r="L21" s="284">
        <f>K21*9%</f>
        <v>99</v>
      </c>
      <c r="M21" s="284">
        <v>200</v>
      </c>
      <c r="N21" s="285">
        <f>K21+L21+M21</f>
        <v>1399</v>
      </c>
      <c r="O21" s="113"/>
      <c r="P21" s="113"/>
      <c r="Q21" s="113"/>
      <c r="R21" s="113"/>
      <c r="S21" s="111"/>
      <c r="T21" s="40"/>
    </row>
    <row r="22" spans="1:20" ht="31.75" customHeight="1" x14ac:dyDescent="0.2">
      <c r="A22" s="271" t="s">
        <v>23</v>
      </c>
      <c r="B22" s="52" t="s">
        <v>32</v>
      </c>
      <c r="C22" s="52" t="s">
        <v>25</v>
      </c>
      <c r="D22" s="40" t="s">
        <v>54</v>
      </c>
      <c r="E22" s="328"/>
      <c r="F22" s="278" t="s">
        <v>27</v>
      </c>
      <c r="G22" s="278" t="s">
        <v>28</v>
      </c>
      <c r="H22" s="271">
        <v>10</v>
      </c>
      <c r="I22" s="284">
        <v>12000</v>
      </c>
      <c r="J22" s="278">
        <v>2</v>
      </c>
      <c r="K22" s="284">
        <f>I22*J22</f>
        <v>24000</v>
      </c>
      <c r="L22" s="284">
        <f>K22*9%</f>
        <v>2160</v>
      </c>
      <c r="M22" s="284">
        <v>2000</v>
      </c>
      <c r="N22" s="285">
        <f>K22+L22+M22</f>
        <v>28160</v>
      </c>
      <c r="O22" s="113"/>
      <c r="P22" s="113"/>
      <c r="Q22" s="113"/>
      <c r="R22" s="113"/>
      <c r="S22" s="111"/>
      <c r="T22" s="40"/>
    </row>
    <row r="23" spans="1:20" ht="31.75" customHeight="1" x14ac:dyDescent="0.2">
      <c r="A23" s="271" t="s">
        <v>23</v>
      </c>
      <c r="B23" s="52" t="s">
        <v>32</v>
      </c>
      <c r="C23" s="52" t="s">
        <v>25</v>
      </c>
      <c r="D23" s="40" t="s">
        <v>33</v>
      </c>
      <c r="E23" s="328"/>
      <c r="F23" s="278" t="s">
        <v>27</v>
      </c>
      <c r="G23" s="278" t="s">
        <v>28</v>
      </c>
      <c r="H23" s="271">
        <v>10</v>
      </c>
      <c r="I23" s="284">
        <v>6500</v>
      </c>
      <c r="J23" s="278">
        <v>1</v>
      </c>
      <c r="K23" s="284">
        <f>I23*J23</f>
        <v>6500</v>
      </c>
      <c r="L23" s="284">
        <f>K23*9%</f>
        <v>585</v>
      </c>
      <c r="M23" s="284">
        <v>600</v>
      </c>
      <c r="N23" s="285">
        <f>K23+L23+M23</f>
        <v>7685</v>
      </c>
      <c r="O23" s="113"/>
      <c r="P23" s="113"/>
      <c r="Q23" s="113"/>
      <c r="R23" s="113"/>
      <c r="S23" s="114"/>
      <c r="T23" s="40"/>
    </row>
    <row r="24" spans="1:20" ht="31.75" customHeight="1" x14ac:dyDescent="0.2">
      <c r="A24" s="271" t="s">
        <v>23</v>
      </c>
      <c r="B24" s="52" t="s">
        <v>32</v>
      </c>
      <c r="C24" s="52" t="s">
        <v>25</v>
      </c>
      <c r="D24" s="40" t="s">
        <v>34</v>
      </c>
      <c r="E24" s="328"/>
      <c r="F24" s="278" t="s">
        <v>35</v>
      </c>
      <c r="G24" s="278" t="s">
        <v>28</v>
      </c>
      <c r="H24" s="271">
        <v>20</v>
      </c>
      <c r="I24" s="284">
        <v>61588.78</v>
      </c>
      <c r="J24" s="278">
        <v>1</v>
      </c>
      <c r="K24" s="284">
        <f>I24*J24</f>
        <v>61588.78</v>
      </c>
      <c r="L24" s="284">
        <f>K24*9%</f>
        <v>5542.9901999999993</v>
      </c>
      <c r="M24" s="284">
        <v>5000</v>
      </c>
      <c r="N24" s="285">
        <f>K24+L24+M24</f>
        <v>72131.770199999999</v>
      </c>
      <c r="O24" s="113"/>
      <c r="P24" s="113"/>
      <c r="Q24" s="113"/>
      <c r="R24" s="113"/>
      <c r="S24" s="114"/>
      <c r="T24" s="40"/>
    </row>
    <row r="25" spans="1:20" ht="31.75" customHeight="1" x14ac:dyDescent="0.2">
      <c r="A25" s="271" t="s">
        <v>23</v>
      </c>
      <c r="B25" s="283" t="s">
        <v>32</v>
      </c>
      <c r="C25" s="281" t="s">
        <v>25</v>
      </c>
      <c r="D25" s="282" t="s">
        <v>268</v>
      </c>
      <c r="E25" s="328"/>
      <c r="F25" s="291" t="s">
        <v>27</v>
      </c>
      <c r="G25" s="291" t="s">
        <v>28</v>
      </c>
      <c r="H25" s="292">
        <v>10</v>
      </c>
      <c r="I25" s="293">
        <v>1396.67</v>
      </c>
      <c r="J25" s="291">
        <v>1</v>
      </c>
      <c r="K25" s="293">
        <v>1396.67</v>
      </c>
      <c r="L25" s="293">
        <v>125.7</v>
      </c>
      <c r="M25" s="293">
        <v>400</v>
      </c>
      <c r="N25" s="294">
        <v>1922.37</v>
      </c>
      <c r="O25" s="113"/>
      <c r="P25" s="113"/>
      <c r="Q25" s="113"/>
      <c r="R25" s="113"/>
      <c r="S25" s="114"/>
      <c r="T25" s="40"/>
    </row>
    <row r="26" spans="1:20" ht="31.75" customHeight="1" thickBot="1" x14ac:dyDescent="0.25">
      <c r="A26" s="271" t="s">
        <v>23</v>
      </c>
      <c r="B26" s="52" t="s">
        <v>32</v>
      </c>
      <c r="C26" s="52" t="s">
        <v>25</v>
      </c>
      <c r="D26" s="40" t="s">
        <v>52</v>
      </c>
      <c r="E26" s="328"/>
      <c r="F26" s="278" t="s">
        <v>27</v>
      </c>
      <c r="G26" s="278" t="s">
        <v>28</v>
      </c>
      <c r="H26" s="271">
        <v>10</v>
      </c>
      <c r="I26" s="284">
        <v>5000</v>
      </c>
      <c r="J26" s="278">
        <v>1</v>
      </c>
      <c r="K26" s="284">
        <f>I26*J26</f>
        <v>5000</v>
      </c>
      <c r="L26" s="284">
        <f>K26*9%</f>
        <v>450</v>
      </c>
      <c r="M26" s="284">
        <v>500</v>
      </c>
      <c r="N26" s="285">
        <f>K26+L26+M26</f>
        <v>5950</v>
      </c>
      <c r="O26" s="113"/>
      <c r="P26" s="113"/>
      <c r="Q26" s="113"/>
      <c r="R26" s="113"/>
      <c r="S26" s="114"/>
      <c r="T26" s="40"/>
    </row>
    <row r="27" spans="1:20" ht="31.75" customHeight="1" thickBot="1" x14ac:dyDescent="0.25">
      <c r="A27" s="329" t="s">
        <v>36</v>
      </c>
      <c r="B27" s="330"/>
      <c r="C27" s="330"/>
      <c r="D27" s="330"/>
      <c r="E27" s="330"/>
      <c r="F27" s="330"/>
      <c r="G27" s="330"/>
      <c r="H27" s="330"/>
      <c r="I27" s="330"/>
      <c r="J27" s="330"/>
      <c r="K27" s="330"/>
      <c r="L27" s="330"/>
      <c r="M27" s="331"/>
      <c r="N27" s="56">
        <f>SUM(N6:N26)</f>
        <v>182239.86539999998</v>
      </c>
      <c r="O27" s="83"/>
      <c r="P27" s="84"/>
      <c r="Q27" s="84"/>
      <c r="R27" s="84"/>
      <c r="S27" s="85"/>
      <c r="T27" s="69"/>
    </row>
    <row r="28" spans="1:20" ht="48" customHeight="1" x14ac:dyDescent="0.2">
      <c r="A28" s="104" t="s">
        <v>57</v>
      </c>
      <c r="B28" s="105" t="s">
        <v>30</v>
      </c>
      <c r="C28" s="105" t="s">
        <v>25</v>
      </c>
      <c r="D28" s="106" t="s">
        <v>58</v>
      </c>
      <c r="E28" s="106" t="s">
        <v>59</v>
      </c>
      <c r="F28" s="107" t="s">
        <v>27</v>
      </c>
      <c r="G28" s="107" t="s">
        <v>29</v>
      </c>
      <c r="H28" s="107" t="s">
        <v>60</v>
      </c>
      <c r="I28" s="108"/>
      <c r="J28" s="104"/>
      <c r="K28" s="108">
        <v>6000</v>
      </c>
      <c r="L28" s="115">
        <f>K28*0.09</f>
        <v>540</v>
      </c>
      <c r="M28" s="115">
        <f>K28*0.02</f>
        <v>120</v>
      </c>
      <c r="N28" s="116">
        <f>SUM(K28:M28)</f>
        <v>6660</v>
      </c>
      <c r="O28" s="117" t="s">
        <v>37</v>
      </c>
      <c r="P28" s="118"/>
      <c r="Q28" s="118"/>
      <c r="R28" s="118"/>
      <c r="S28" s="119"/>
      <c r="T28" s="72"/>
    </row>
    <row r="29" spans="1:20" ht="86" thickBot="1" x14ac:dyDescent="0.25">
      <c r="A29" s="104" t="s">
        <v>57</v>
      </c>
      <c r="B29" s="105" t="s">
        <v>30</v>
      </c>
      <c r="C29" s="105" t="s">
        <v>61</v>
      </c>
      <c r="D29" s="106" t="s">
        <v>62</v>
      </c>
      <c r="E29" s="106" t="s">
        <v>59</v>
      </c>
      <c r="F29" s="107" t="s">
        <v>27</v>
      </c>
      <c r="G29" s="107" t="s">
        <v>29</v>
      </c>
      <c r="H29" s="107" t="s">
        <v>60</v>
      </c>
      <c r="I29" s="108"/>
      <c r="J29" s="104"/>
      <c r="K29" s="108">
        <v>2000</v>
      </c>
      <c r="L29" s="115">
        <f>K29*0.09</f>
        <v>180</v>
      </c>
      <c r="M29" s="115">
        <v>0</v>
      </c>
      <c r="N29" s="116">
        <f>SUM(K29:M29)</f>
        <v>2180</v>
      </c>
      <c r="O29" s="120"/>
      <c r="P29" s="120"/>
      <c r="Q29" s="120"/>
      <c r="R29" s="120"/>
      <c r="S29" s="120"/>
    </row>
    <row r="30" spans="1:20" ht="52" thickBot="1" x14ac:dyDescent="0.25">
      <c r="A30" s="104" t="s">
        <v>57</v>
      </c>
      <c r="B30" s="105" t="s">
        <v>30</v>
      </c>
      <c r="C30" s="105" t="s">
        <v>25</v>
      </c>
      <c r="D30" s="106" t="s">
        <v>64</v>
      </c>
      <c r="E30" s="106" t="s">
        <v>59</v>
      </c>
      <c r="F30" s="107" t="s">
        <v>27</v>
      </c>
      <c r="G30" s="107" t="s">
        <v>29</v>
      </c>
      <c r="H30" s="107" t="s">
        <v>60</v>
      </c>
      <c r="I30" s="108"/>
      <c r="J30" s="104"/>
      <c r="K30" s="108">
        <v>1500</v>
      </c>
      <c r="L30" s="115">
        <f>K30*0.09</f>
        <v>135</v>
      </c>
      <c r="M30" s="115">
        <f>K30*0.02</f>
        <v>30</v>
      </c>
      <c r="N30" s="116">
        <f>SUM(K30:M30)</f>
        <v>1665</v>
      </c>
      <c r="O30" s="120"/>
      <c r="P30" s="120"/>
      <c r="Q30" s="120"/>
      <c r="R30" s="121"/>
      <c r="S30" s="120"/>
    </row>
    <row r="31" spans="1:20" ht="51" x14ac:dyDescent="0.2">
      <c r="A31" s="104" t="s">
        <v>57</v>
      </c>
      <c r="B31" s="105" t="s">
        <v>30</v>
      </c>
      <c r="C31" s="105" t="s">
        <v>25</v>
      </c>
      <c r="D31" s="106" t="s">
        <v>66</v>
      </c>
      <c r="E31" s="106" t="s">
        <v>59</v>
      </c>
      <c r="F31" s="107" t="s">
        <v>27</v>
      </c>
      <c r="G31" s="107" t="s">
        <v>29</v>
      </c>
      <c r="H31" s="107" t="s">
        <v>67</v>
      </c>
      <c r="I31" s="108"/>
      <c r="J31" s="104"/>
      <c r="K31" s="108">
        <v>1000</v>
      </c>
      <c r="L31" s="115">
        <f>K31*0.09</f>
        <v>90</v>
      </c>
      <c r="M31" s="115">
        <f>K31*0.02</f>
        <v>20</v>
      </c>
      <c r="N31" s="116">
        <f>SUM(K31:M31)</f>
        <v>1110</v>
      </c>
      <c r="O31" s="120"/>
      <c r="P31" s="120"/>
      <c r="Q31" s="120"/>
      <c r="R31" s="120"/>
      <c r="S31" s="120"/>
    </row>
    <row r="32" spans="1:20" ht="51" x14ac:dyDescent="0.2">
      <c r="A32" s="104" t="s">
        <v>57</v>
      </c>
      <c r="B32" s="105" t="s">
        <v>24</v>
      </c>
      <c r="C32" s="105" t="s">
        <v>25</v>
      </c>
      <c r="D32" s="106" t="s">
        <v>68</v>
      </c>
      <c r="E32" s="106" t="s">
        <v>59</v>
      </c>
      <c r="F32" s="107" t="s">
        <v>27</v>
      </c>
      <c r="G32" s="107" t="s">
        <v>29</v>
      </c>
      <c r="H32" s="107" t="s">
        <v>69</v>
      </c>
      <c r="I32" s="108"/>
      <c r="J32" s="104"/>
      <c r="K32" s="108">
        <v>1250</v>
      </c>
      <c r="L32" s="115">
        <f>K32*0.09</f>
        <v>112.5</v>
      </c>
      <c r="M32" s="115">
        <f>K32*0.02</f>
        <v>25</v>
      </c>
      <c r="N32" s="116">
        <f>SUM(K32:M32)</f>
        <v>1387.5</v>
      </c>
      <c r="O32" s="120"/>
      <c r="P32" s="120"/>
      <c r="Q32" s="120"/>
      <c r="R32" s="120"/>
      <c r="S32" s="120"/>
    </row>
    <row r="33" spans="1:19" ht="17" thickBot="1" x14ac:dyDescent="0.25">
      <c r="O33" s="120"/>
      <c r="P33" s="120"/>
      <c r="Q33" s="120"/>
      <c r="R33" s="120"/>
      <c r="S33" s="120"/>
    </row>
    <row r="34" spans="1:19" ht="25" customHeight="1" thickBot="1" x14ac:dyDescent="0.25">
      <c r="A34" s="329" t="s">
        <v>36</v>
      </c>
      <c r="B34" s="330"/>
      <c r="C34" s="330"/>
      <c r="D34" s="330"/>
      <c r="E34" s="330"/>
      <c r="F34" s="330"/>
      <c r="G34" s="330"/>
      <c r="H34" s="330"/>
      <c r="I34" s="330"/>
      <c r="J34" s="330"/>
      <c r="K34" s="330"/>
      <c r="L34" s="330"/>
      <c r="M34" s="330"/>
      <c r="N34" s="81">
        <f>SUM(N28:N32)</f>
        <v>13002.5</v>
      </c>
      <c r="O34" s="120"/>
      <c r="P34" s="120"/>
      <c r="Q34" s="120"/>
      <c r="R34" s="120"/>
      <c r="S34" s="120"/>
    </row>
    <row r="35" spans="1:19" ht="32" customHeight="1" x14ac:dyDescent="0.2">
      <c r="A35" s="104" t="s">
        <v>73</v>
      </c>
      <c r="B35" s="105" t="s">
        <v>24</v>
      </c>
      <c r="C35" s="105" t="s">
        <v>25</v>
      </c>
      <c r="D35" s="106" t="s">
        <v>74</v>
      </c>
      <c r="E35" s="346" t="s">
        <v>90</v>
      </c>
      <c r="F35" s="107" t="s">
        <v>27</v>
      </c>
      <c r="G35" s="107" t="s">
        <v>75</v>
      </c>
      <c r="H35" s="107">
        <v>10</v>
      </c>
      <c r="I35" s="108">
        <v>4000</v>
      </c>
      <c r="J35" s="104">
        <v>1</v>
      </c>
      <c r="K35" s="108">
        <v>4000</v>
      </c>
      <c r="L35" s="108">
        <v>360</v>
      </c>
      <c r="M35" s="108">
        <v>200</v>
      </c>
      <c r="N35" s="109">
        <v>4560</v>
      </c>
      <c r="O35" s="120"/>
      <c r="P35" s="120"/>
      <c r="Q35" s="120"/>
      <c r="R35" s="120"/>
      <c r="S35" s="120"/>
    </row>
    <row r="36" spans="1:19" ht="34" x14ac:dyDescent="0.2">
      <c r="A36" s="104" t="s">
        <v>73</v>
      </c>
      <c r="B36" s="105" t="s">
        <v>24</v>
      </c>
      <c r="C36" s="105" t="s">
        <v>25</v>
      </c>
      <c r="D36" s="106" t="s">
        <v>80</v>
      </c>
      <c r="E36" s="347"/>
      <c r="F36" s="107" t="s">
        <v>27</v>
      </c>
      <c r="G36" s="107" t="s">
        <v>77</v>
      </c>
      <c r="H36" s="107"/>
      <c r="I36" s="108">
        <v>8000</v>
      </c>
      <c r="J36" s="104"/>
      <c r="K36" s="108">
        <v>8000</v>
      </c>
      <c r="L36" s="108">
        <v>720</v>
      </c>
      <c r="M36" s="108">
        <v>250</v>
      </c>
      <c r="N36" s="109">
        <v>8970</v>
      </c>
      <c r="O36" s="120"/>
      <c r="P36" s="120"/>
      <c r="Q36" s="120"/>
      <c r="R36" s="120"/>
      <c r="S36" s="120"/>
    </row>
    <row r="37" spans="1:19" ht="34" x14ac:dyDescent="0.2">
      <c r="A37" s="104" t="s">
        <v>81</v>
      </c>
      <c r="B37" s="105" t="s">
        <v>24</v>
      </c>
      <c r="C37" s="105" t="s">
        <v>25</v>
      </c>
      <c r="D37" s="112" t="s">
        <v>82</v>
      </c>
      <c r="E37" s="347"/>
      <c r="F37" s="107" t="s">
        <v>27</v>
      </c>
      <c r="G37" s="107" t="s">
        <v>75</v>
      </c>
      <c r="H37" s="104">
        <v>10</v>
      </c>
      <c r="I37" s="108">
        <v>400</v>
      </c>
      <c r="J37" s="107">
        <v>2</v>
      </c>
      <c r="K37" s="108">
        <v>800</v>
      </c>
      <c r="L37" s="108">
        <v>72</v>
      </c>
      <c r="M37" s="108">
        <v>50</v>
      </c>
      <c r="N37" s="109">
        <v>922</v>
      </c>
      <c r="O37" s="120"/>
      <c r="P37" s="120"/>
      <c r="Q37" s="120"/>
      <c r="R37" s="120"/>
      <c r="S37" s="120"/>
    </row>
    <row r="38" spans="1:19" ht="17" x14ac:dyDescent="0.2">
      <c r="A38" s="104" t="s">
        <v>73</v>
      </c>
      <c r="B38" s="105" t="s">
        <v>24</v>
      </c>
      <c r="C38" s="105" t="s">
        <v>25</v>
      </c>
      <c r="D38" s="112" t="s">
        <v>83</v>
      </c>
      <c r="E38" s="347"/>
      <c r="F38" s="107" t="s">
        <v>27</v>
      </c>
      <c r="G38" s="107" t="s">
        <v>75</v>
      </c>
      <c r="H38" s="104">
        <v>10</v>
      </c>
      <c r="I38" s="108">
        <v>900</v>
      </c>
      <c r="J38" s="107">
        <v>2</v>
      </c>
      <c r="K38" s="108">
        <v>1800</v>
      </c>
      <c r="L38" s="108">
        <v>162</v>
      </c>
      <c r="M38" s="108">
        <v>60</v>
      </c>
      <c r="N38" s="109">
        <v>2022</v>
      </c>
      <c r="O38" s="120"/>
      <c r="P38" s="120"/>
      <c r="Q38" s="120"/>
      <c r="R38" s="120"/>
      <c r="S38" s="120"/>
    </row>
    <row r="39" spans="1:19" ht="17" x14ac:dyDescent="0.2">
      <c r="A39" s="104" t="s">
        <v>73</v>
      </c>
      <c r="B39" s="105" t="s">
        <v>24</v>
      </c>
      <c r="C39" s="105" t="s">
        <v>25</v>
      </c>
      <c r="D39" s="112" t="s">
        <v>84</v>
      </c>
      <c r="E39" s="347"/>
      <c r="F39" s="107" t="s">
        <v>27</v>
      </c>
      <c r="G39" s="107" t="s">
        <v>28</v>
      </c>
      <c r="H39" s="104">
        <v>10</v>
      </c>
      <c r="I39" s="108">
        <v>400</v>
      </c>
      <c r="J39" s="107">
        <v>1</v>
      </c>
      <c r="K39" s="108">
        <v>400</v>
      </c>
      <c r="L39" s="108">
        <v>36</v>
      </c>
      <c r="M39" s="108">
        <v>40</v>
      </c>
      <c r="N39" s="109">
        <v>476</v>
      </c>
      <c r="O39" s="120"/>
      <c r="P39" s="120"/>
      <c r="Q39" s="120"/>
      <c r="R39" s="120"/>
      <c r="S39" s="120"/>
    </row>
    <row r="40" spans="1:19" ht="17" x14ac:dyDescent="0.2">
      <c r="A40" s="104" t="s">
        <v>73</v>
      </c>
      <c r="B40" s="105" t="s">
        <v>104</v>
      </c>
      <c r="C40" s="105" t="s">
        <v>25</v>
      </c>
      <c r="D40" s="112" t="s">
        <v>85</v>
      </c>
      <c r="E40" s="347"/>
      <c r="F40" s="107" t="s">
        <v>27</v>
      </c>
      <c r="G40" s="107" t="s">
        <v>75</v>
      </c>
      <c r="H40" s="104">
        <v>10</v>
      </c>
      <c r="I40" s="108">
        <v>2500</v>
      </c>
      <c r="J40" s="107">
        <v>1</v>
      </c>
      <c r="K40" s="108">
        <v>2500</v>
      </c>
      <c r="L40" s="108">
        <v>225</v>
      </c>
      <c r="M40" s="108">
        <v>80</v>
      </c>
      <c r="N40" s="109">
        <v>2805</v>
      </c>
      <c r="O40" s="120"/>
      <c r="P40" s="120"/>
      <c r="Q40" s="120"/>
      <c r="R40" s="120"/>
      <c r="S40" s="120"/>
    </row>
    <row r="41" spans="1:19" ht="17" x14ac:dyDescent="0.2">
      <c r="A41" s="104" t="s">
        <v>73</v>
      </c>
      <c r="B41" s="105" t="s">
        <v>104</v>
      </c>
      <c r="C41" s="105" t="s">
        <v>25</v>
      </c>
      <c r="D41" s="112" t="s">
        <v>86</v>
      </c>
      <c r="E41" s="347"/>
      <c r="F41" s="107" t="s">
        <v>27</v>
      </c>
      <c r="G41" s="107" t="s">
        <v>75</v>
      </c>
      <c r="H41" s="104">
        <v>10</v>
      </c>
      <c r="I41" s="108">
        <v>35</v>
      </c>
      <c r="J41" s="107">
        <v>20</v>
      </c>
      <c r="K41" s="108">
        <v>700</v>
      </c>
      <c r="L41" s="108">
        <v>63</v>
      </c>
      <c r="M41" s="108">
        <v>40</v>
      </c>
      <c r="N41" s="109">
        <v>803</v>
      </c>
      <c r="O41" s="120"/>
      <c r="P41" s="120"/>
      <c r="Q41" s="120"/>
      <c r="R41" s="120"/>
      <c r="S41" s="120"/>
    </row>
    <row r="42" spans="1:19" ht="17" x14ac:dyDescent="0.2">
      <c r="A42" s="104" t="s">
        <v>73</v>
      </c>
      <c r="B42" s="105" t="s">
        <v>104</v>
      </c>
      <c r="C42" s="105" t="s">
        <v>25</v>
      </c>
      <c r="D42" s="112" t="s">
        <v>88</v>
      </c>
      <c r="E42" s="347"/>
      <c r="F42" s="107" t="s">
        <v>27</v>
      </c>
      <c r="G42" s="107" t="s">
        <v>75</v>
      </c>
      <c r="H42" s="104">
        <v>10</v>
      </c>
      <c r="I42" s="108">
        <v>45</v>
      </c>
      <c r="J42" s="107">
        <v>10</v>
      </c>
      <c r="K42" s="108">
        <v>450</v>
      </c>
      <c r="L42" s="108">
        <v>40.5</v>
      </c>
      <c r="M42" s="108">
        <v>20</v>
      </c>
      <c r="N42" s="109">
        <v>510.5</v>
      </c>
      <c r="O42" s="120"/>
      <c r="P42" s="120"/>
      <c r="Q42" s="120"/>
      <c r="R42" s="120"/>
      <c r="S42" s="120"/>
    </row>
    <row r="43" spans="1:19" ht="17" x14ac:dyDescent="0.2">
      <c r="A43" s="123" t="s">
        <v>73</v>
      </c>
      <c r="B43" s="105" t="s">
        <v>104</v>
      </c>
      <c r="C43" s="124" t="s">
        <v>25</v>
      </c>
      <c r="D43" s="125" t="s">
        <v>89</v>
      </c>
      <c r="E43" s="347"/>
      <c r="F43" s="126" t="s">
        <v>27</v>
      </c>
      <c r="G43" s="126" t="s">
        <v>75</v>
      </c>
      <c r="H43" s="123">
        <v>10</v>
      </c>
      <c r="I43" s="127">
        <v>600</v>
      </c>
      <c r="J43" s="126">
        <v>1</v>
      </c>
      <c r="K43" s="127">
        <v>600</v>
      </c>
      <c r="L43" s="127">
        <v>54</v>
      </c>
      <c r="M43" s="127">
        <v>30</v>
      </c>
      <c r="N43" s="128">
        <v>684</v>
      </c>
      <c r="O43" s="120"/>
      <c r="P43" s="120"/>
      <c r="Q43" s="120"/>
      <c r="R43" s="120"/>
      <c r="S43" s="120"/>
    </row>
    <row r="44" spans="1:19" x14ac:dyDescent="0.2">
      <c r="A44" s="242"/>
      <c r="B44" s="243"/>
      <c r="C44" s="243"/>
      <c r="D44" s="244"/>
      <c r="E44" s="347"/>
      <c r="F44" s="245"/>
      <c r="G44" s="245"/>
      <c r="H44" s="144"/>
      <c r="I44" s="141"/>
      <c r="J44" s="133"/>
      <c r="K44" s="246"/>
      <c r="L44" s="246"/>
      <c r="M44" s="247"/>
      <c r="N44" s="248"/>
      <c r="O44" s="120"/>
      <c r="P44" s="120"/>
      <c r="Q44" s="120"/>
      <c r="R44" s="120"/>
      <c r="S44" s="120"/>
    </row>
    <row r="45" spans="1:19" x14ac:dyDescent="0.2">
      <c r="A45" s="242"/>
      <c r="B45" s="144"/>
      <c r="C45" s="144"/>
      <c r="D45" s="145"/>
      <c r="E45" s="347"/>
      <c r="F45" s="144"/>
      <c r="G45" s="144"/>
      <c r="H45" s="144"/>
      <c r="I45" s="144"/>
      <c r="J45" s="144"/>
      <c r="K45" s="249"/>
      <c r="L45" s="250"/>
      <c r="M45" s="144"/>
      <c r="N45" s="251"/>
      <c r="O45" s="120"/>
      <c r="P45" s="120"/>
      <c r="Q45" s="120"/>
      <c r="R45" s="120"/>
      <c r="S45" s="120"/>
    </row>
    <row r="46" spans="1:19" ht="17" thickBot="1" x14ac:dyDescent="0.25">
      <c r="E46" s="347"/>
      <c r="F46" s="66"/>
      <c r="G46" s="66"/>
      <c r="H46" s="66"/>
      <c r="O46" s="120"/>
      <c r="P46" s="120"/>
      <c r="Q46" s="120"/>
      <c r="R46" s="120"/>
      <c r="S46" s="120"/>
    </row>
    <row r="47" spans="1:19" ht="26" customHeight="1" thickBot="1" x14ac:dyDescent="0.25">
      <c r="A47" s="348" t="s">
        <v>91</v>
      </c>
      <c r="B47" s="349"/>
      <c r="C47" s="349"/>
      <c r="D47" s="349"/>
      <c r="E47" s="349"/>
      <c r="F47" s="349"/>
      <c r="G47" s="349"/>
      <c r="H47" s="349"/>
      <c r="I47" s="349"/>
      <c r="J47" s="349"/>
      <c r="K47" s="349"/>
      <c r="L47" s="349"/>
      <c r="M47" s="349"/>
      <c r="N47" s="82">
        <f>SUM(N35:N45)</f>
        <v>21752.5</v>
      </c>
      <c r="O47" s="120"/>
      <c r="P47" s="120"/>
      <c r="Q47" s="120"/>
      <c r="R47" s="120"/>
      <c r="S47" s="120"/>
    </row>
    <row r="48" spans="1:19" ht="142" customHeight="1" x14ac:dyDescent="0.2">
      <c r="A48" s="120" t="s">
        <v>97</v>
      </c>
      <c r="B48" s="345" t="s">
        <v>158</v>
      </c>
      <c r="C48" s="345"/>
      <c r="D48" s="345"/>
      <c r="E48" s="345"/>
      <c r="F48" s="345"/>
      <c r="G48" s="345"/>
      <c r="H48" s="345"/>
      <c r="I48" s="345"/>
      <c r="J48" s="345"/>
      <c r="K48" s="345"/>
      <c r="L48" s="345"/>
      <c r="M48" s="345"/>
      <c r="N48" s="345"/>
      <c r="O48" s="120"/>
      <c r="P48" s="120"/>
      <c r="Q48" s="120"/>
      <c r="R48" s="120"/>
      <c r="S48" s="120"/>
    </row>
    <row r="49" spans="1:19" x14ac:dyDescent="0.2">
      <c r="A49" s="255"/>
      <c r="B49" s="243"/>
      <c r="C49" s="243"/>
      <c r="D49" s="244"/>
      <c r="E49" s="244"/>
      <c r="F49" s="245"/>
      <c r="G49" s="245"/>
      <c r="H49" s="131"/>
      <c r="I49" s="256"/>
      <c r="J49" s="133"/>
      <c r="K49" s="246"/>
      <c r="L49" s="246"/>
      <c r="M49" s="247"/>
      <c r="N49" s="257"/>
      <c r="O49" s="120"/>
      <c r="P49" s="120"/>
      <c r="Q49" s="120"/>
      <c r="R49" s="120"/>
      <c r="S49" s="120"/>
    </row>
    <row r="50" spans="1:19" x14ac:dyDescent="0.2">
      <c r="A50" s="255"/>
      <c r="B50" s="243"/>
      <c r="C50" s="243"/>
      <c r="D50" s="244"/>
      <c r="E50" s="244"/>
      <c r="F50" s="245"/>
      <c r="G50" s="245"/>
      <c r="H50" s="131"/>
      <c r="I50" s="258"/>
      <c r="J50" s="133"/>
      <c r="K50" s="246"/>
      <c r="L50" s="246"/>
      <c r="M50" s="247"/>
      <c r="N50" s="248"/>
      <c r="O50" s="120"/>
      <c r="P50" s="120"/>
      <c r="Q50" s="120"/>
      <c r="R50" s="120"/>
      <c r="S50" s="120"/>
    </row>
    <row r="51" spans="1:19" ht="119" x14ac:dyDescent="0.2">
      <c r="A51" s="137" t="s">
        <v>92</v>
      </c>
      <c r="B51" s="137" t="s">
        <v>24</v>
      </c>
      <c r="C51" s="86" t="s">
        <v>100</v>
      </c>
      <c r="D51" s="87" t="s">
        <v>101</v>
      </c>
      <c r="E51" s="87" t="s">
        <v>102</v>
      </c>
      <c r="F51" s="130" t="s">
        <v>96</v>
      </c>
      <c r="G51" s="130" t="s">
        <v>77</v>
      </c>
      <c r="H51" s="131" t="s">
        <v>103</v>
      </c>
      <c r="I51" s="136">
        <v>3000</v>
      </c>
      <c r="J51" s="133">
        <v>1</v>
      </c>
      <c r="K51" s="134">
        <f t="shared" ref="K51:K56" si="3">I51*J51</f>
        <v>3000</v>
      </c>
      <c r="L51" s="134">
        <f t="shared" ref="L51:L56" si="4">K51*0.09</f>
        <v>270</v>
      </c>
      <c r="M51" s="88" t="s">
        <v>77</v>
      </c>
      <c r="N51" s="89">
        <f t="shared" ref="N51:N55" si="5">SUM(K51:L51)</f>
        <v>3270</v>
      </c>
      <c r="O51" s="120"/>
      <c r="P51" s="120"/>
      <c r="Q51" s="120"/>
      <c r="R51" s="120"/>
      <c r="S51" s="120"/>
    </row>
    <row r="52" spans="1:19" ht="68" x14ac:dyDescent="0.2">
      <c r="A52" s="255" t="s">
        <v>97</v>
      </c>
      <c r="B52" s="243" t="s">
        <v>104</v>
      </c>
      <c r="C52" s="243" t="s">
        <v>100</v>
      </c>
      <c r="D52" s="244" t="s">
        <v>105</v>
      </c>
      <c r="E52" s="244" t="s">
        <v>106</v>
      </c>
      <c r="F52" s="245" t="s">
        <v>96</v>
      </c>
      <c r="G52" s="245" t="s">
        <v>29</v>
      </c>
      <c r="H52" s="138">
        <v>5</v>
      </c>
      <c r="I52" s="258">
        <v>5000</v>
      </c>
      <c r="J52" s="133">
        <v>1</v>
      </c>
      <c r="K52" s="246">
        <f t="shared" si="3"/>
        <v>5000</v>
      </c>
      <c r="L52" s="246">
        <f t="shared" si="4"/>
        <v>450</v>
      </c>
      <c r="M52" s="260" t="s">
        <v>77</v>
      </c>
      <c r="N52" s="248">
        <f t="shared" si="5"/>
        <v>5450</v>
      </c>
      <c r="O52" s="120"/>
      <c r="P52" s="120"/>
      <c r="Q52" s="120"/>
      <c r="R52" s="120"/>
      <c r="S52" s="120"/>
    </row>
    <row r="53" spans="1:19" ht="51" x14ac:dyDescent="0.2">
      <c r="A53" s="255" t="s">
        <v>92</v>
      </c>
      <c r="B53" s="243" t="s">
        <v>24</v>
      </c>
      <c r="C53" s="243" t="s">
        <v>110</v>
      </c>
      <c r="D53" s="244" t="s">
        <v>111</v>
      </c>
      <c r="E53" s="244" t="s">
        <v>112</v>
      </c>
      <c r="F53" s="245" t="s">
        <v>96</v>
      </c>
      <c r="G53" s="245" t="s">
        <v>29</v>
      </c>
      <c r="H53" s="131" t="s">
        <v>103</v>
      </c>
      <c r="I53" s="261">
        <v>40000</v>
      </c>
      <c r="J53" s="133">
        <v>1</v>
      </c>
      <c r="K53" s="246">
        <f t="shared" si="3"/>
        <v>40000</v>
      </c>
      <c r="L53" s="246">
        <f t="shared" si="4"/>
        <v>3600</v>
      </c>
      <c r="M53" s="262" t="s">
        <v>77</v>
      </c>
      <c r="N53" s="248">
        <f t="shared" si="5"/>
        <v>43600</v>
      </c>
      <c r="O53" s="120"/>
      <c r="P53" s="120"/>
      <c r="Q53" s="120"/>
      <c r="R53" s="120"/>
      <c r="S53" s="120"/>
    </row>
    <row r="54" spans="1:19" ht="85" x14ac:dyDescent="0.2">
      <c r="A54" s="255" t="s">
        <v>92</v>
      </c>
      <c r="B54" s="243" t="s">
        <v>24</v>
      </c>
      <c r="C54" s="105" t="s">
        <v>25</v>
      </c>
      <c r="D54" s="244" t="s">
        <v>115</v>
      </c>
      <c r="E54" s="244" t="s">
        <v>116</v>
      </c>
      <c r="F54" s="245" t="s">
        <v>96</v>
      </c>
      <c r="G54" s="245" t="s">
        <v>29</v>
      </c>
      <c r="H54" s="131" t="s">
        <v>77</v>
      </c>
      <c r="I54" s="258">
        <v>8000</v>
      </c>
      <c r="J54" s="133">
        <v>1</v>
      </c>
      <c r="K54" s="246">
        <f t="shared" si="3"/>
        <v>8000</v>
      </c>
      <c r="L54" s="246">
        <f t="shared" si="4"/>
        <v>720</v>
      </c>
      <c r="M54" s="259" t="s">
        <v>77</v>
      </c>
      <c r="N54" s="93">
        <f t="shared" si="5"/>
        <v>8720</v>
      </c>
      <c r="O54" s="120"/>
      <c r="P54" s="120"/>
      <c r="Q54" s="120"/>
      <c r="R54" s="120"/>
      <c r="S54" s="120"/>
    </row>
    <row r="55" spans="1:19" ht="51" x14ac:dyDescent="0.2">
      <c r="A55" s="129" t="s">
        <v>97</v>
      </c>
      <c r="B55" s="86" t="s">
        <v>104</v>
      </c>
      <c r="C55" s="86" t="s">
        <v>107</v>
      </c>
      <c r="D55" s="87" t="s">
        <v>119</v>
      </c>
      <c r="E55" s="87" t="s">
        <v>120</v>
      </c>
      <c r="F55" s="130" t="s">
        <v>96</v>
      </c>
      <c r="G55" s="142" t="s">
        <v>29</v>
      </c>
      <c r="H55" s="137" t="s">
        <v>77</v>
      </c>
      <c r="I55" s="143">
        <v>90000</v>
      </c>
      <c r="J55" s="133">
        <v>1</v>
      </c>
      <c r="K55" s="134">
        <f t="shared" si="3"/>
        <v>90000</v>
      </c>
      <c r="L55" s="134">
        <f t="shared" si="4"/>
        <v>8100</v>
      </c>
      <c r="M55" s="88" t="s">
        <v>77</v>
      </c>
      <c r="N55" s="89">
        <f t="shared" si="5"/>
        <v>98100</v>
      </c>
      <c r="O55" s="120"/>
      <c r="P55" s="120"/>
      <c r="Q55" s="120"/>
      <c r="R55" s="120"/>
      <c r="S55" s="120"/>
    </row>
    <row r="56" spans="1:19" ht="34" x14ac:dyDescent="0.2">
      <c r="A56" s="129" t="s">
        <v>97</v>
      </c>
      <c r="B56" s="86" t="s">
        <v>24</v>
      </c>
      <c r="C56" s="105" t="s">
        <v>25</v>
      </c>
      <c r="D56" s="87" t="s">
        <v>121</v>
      </c>
      <c r="E56" s="87" t="s">
        <v>122</v>
      </c>
      <c r="F56" s="130" t="s">
        <v>96</v>
      </c>
      <c r="G56" s="142" t="s">
        <v>29</v>
      </c>
      <c r="H56" s="137" t="s">
        <v>77</v>
      </c>
      <c r="I56" s="143">
        <v>20000</v>
      </c>
      <c r="J56" s="133">
        <v>1</v>
      </c>
      <c r="K56" s="134">
        <f t="shared" si="3"/>
        <v>20000</v>
      </c>
      <c r="L56" s="134">
        <f t="shared" si="4"/>
        <v>1800</v>
      </c>
      <c r="M56" s="94">
        <v>500</v>
      </c>
      <c r="N56" s="89">
        <f>SUM(K56:M56)</f>
        <v>22300</v>
      </c>
      <c r="O56" s="120"/>
      <c r="P56" s="120"/>
      <c r="Q56" s="120"/>
      <c r="R56" s="120"/>
      <c r="S56" s="120"/>
    </row>
    <row r="57" spans="1:19" ht="51" x14ac:dyDescent="0.2">
      <c r="A57" s="129" t="s">
        <v>92</v>
      </c>
      <c r="B57" s="86" t="s">
        <v>104</v>
      </c>
      <c r="C57" s="105" t="s">
        <v>25</v>
      </c>
      <c r="D57" s="87" t="s">
        <v>123</v>
      </c>
      <c r="E57" s="87" t="s">
        <v>124</v>
      </c>
      <c r="F57" s="130" t="s">
        <v>96</v>
      </c>
      <c r="G57" s="142" t="s">
        <v>28</v>
      </c>
      <c r="H57" s="137" t="s">
        <v>77</v>
      </c>
      <c r="I57" s="143">
        <v>10000</v>
      </c>
      <c r="J57" s="133">
        <v>1</v>
      </c>
      <c r="K57" s="134">
        <f t="shared" ref="K57:K61" si="6">I57*J57</f>
        <v>10000</v>
      </c>
      <c r="L57" s="134">
        <f>K57*0.09</f>
        <v>900</v>
      </c>
      <c r="M57" s="94" t="s">
        <v>77</v>
      </c>
      <c r="N57" s="89">
        <f t="shared" ref="N57:N61" si="7">SUM(K57:L57)</f>
        <v>10900</v>
      </c>
      <c r="O57" s="120"/>
      <c r="P57" s="120"/>
      <c r="Q57" s="120"/>
      <c r="R57" s="120"/>
      <c r="S57" s="120"/>
    </row>
    <row r="58" spans="1:19" ht="34" x14ac:dyDescent="0.2">
      <c r="A58" s="144" t="s">
        <v>92</v>
      </c>
      <c r="B58" s="144" t="s">
        <v>104</v>
      </c>
      <c r="C58" s="144" t="s">
        <v>127</v>
      </c>
      <c r="D58" s="145" t="s">
        <v>128</v>
      </c>
      <c r="E58" s="146" t="s">
        <v>129</v>
      </c>
      <c r="F58" s="144" t="s">
        <v>27</v>
      </c>
      <c r="G58" s="147" t="s">
        <v>28</v>
      </c>
      <c r="H58" s="144">
        <v>5</v>
      </c>
      <c r="I58" s="148">
        <v>25000</v>
      </c>
      <c r="J58" s="149">
        <v>1</v>
      </c>
      <c r="K58" s="150">
        <f t="shared" si="6"/>
        <v>25000</v>
      </c>
      <c r="L58" s="150">
        <f>K58*0.09</f>
        <v>2250</v>
      </c>
      <c r="M58" s="95" t="s">
        <v>77</v>
      </c>
      <c r="N58" s="96">
        <f t="shared" si="7"/>
        <v>27250</v>
      </c>
      <c r="O58" s="120"/>
      <c r="P58" s="120"/>
      <c r="Q58" s="120"/>
      <c r="R58" s="120"/>
      <c r="S58" s="120"/>
    </row>
    <row r="59" spans="1:19" ht="34" x14ac:dyDescent="0.2">
      <c r="A59" s="129" t="s">
        <v>92</v>
      </c>
      <c r="B59" s="86" t="s">
        <v>104</v>
      </c>
      <c r="C59" s="86" t="s">
        <v>130</v>
      </c>
      <c r="D59" s="87" t="s">
        <v>131</v>
      </c>
      <c r="E59" s="87" t="s">
        <v>132</v>
      </c>
      <c r="F59" s="130" t="s">
        <v>96</v>
      </c>
      <c r="G59" s="142" t="s">
        <v>28</v>
      </c>
      <c r="H59" s="137" t="s">
        <v>77</v>
      </c>
      <c r="I59" s="143">
        <v>250</v>
      </c>
      <c r="J59" s="133">
        <v>10</v>
      </c>
      <c r="K59" s="134">
        <f t="shared" si="6"/>
        <v>2500</v>
      </c>
      <c r="L59" s="134">
        <f>K59*0.09</f>
        <v>225</v>
      </c>
      <c r="M59" s="88" t="s">
        <v>77</v>
      </c>
      <c r="N59" s="89">
        <f t="shared" si="7"/>
        <v>2725</v>
      </c>
      <c r="O59" s="120"/>
      <c r="P59" s="120"/>
      <c r="Q59" s="120"/>
      <c r="R59" s="120"/>
      <c r="S59" s="120"/>
    </row>
    <row r="60" spans="1:19" ht="34" x14ac:dyDescent="0.2">
      <c r="A60" s="129" t="s">
        <v>92</v>
      </c>
      <c r="B60" s="86" t="s">
        <v>104</v>
      </c>
      <c r="C60" s="86" t="s">
        <v>130</v>
      </c>
      <c r="D60" s="87" t="s">
        <v>133</v>
      </c>
      <c r="E60" s="87" t="s">
        <v>132</v>
      </c>
      <c r="F60" s="130" t="s">
        <v>96</v>
      </c>
      <c r="G60" s="142" t="s">
        <v>28</v>
      </c>
      <c r="H60" s="137" t="s">
        <v>77</v>
      </c>
      <c r="I60" s="143">
        <v>60000</v>
      </c>
      <c r="J60" s="133">
        <v>1</v>
      </c>
      <c r="K60" s="134">
        <f t="shared" si="6"/>
        <v>60000</v>
      </c>
      <c r="L60" s="134">
        <f>K60*0.09</f>
        <v>5400</v>
      </c>
      <c r="M60" s="88" t="s">
        <v>77</v>
      </c>
      <c r="N60" s="89">
        <f t="shared" si="7"/>
        <v>65400</v>
      </c>
      <c r="O60" s="120"/>
      <c r="P60" s="120"/>
      <c r="Q60" s="120"/>
      <c r="R60" s="120"/>
      <c r="S60" s="120"/>
    </row>
    <row r="61" spans="1:19" ht="68" x14ac:dyDescent="0.2">
      <c r="A61" s="151" t="s">
        <v>97</v>
      </c>
      <c r="B61" s="97" t="s">
        <v>104</v>
      </c>
      <c r="C61" s="97" t="s">
        <v>130</v>
      </c>
      <c r="D61" s="98" t="s">
        <v>134</v>
      </c>
      <c r="E61" s="98" t="s">
        <v>135</v>
      </c>
      <c r="F61" s="152" t="s">
        <v>96</v>
      </c>
      <c r="G61" s="153" t="s">
        <v>29</v>
      </c>
      <c r="H61" s="137" t="s">
        <v>77</v>
      </c>
      <c r="I61" s="154">
        <v>100</v>
      </c>
      <c r="J61" s="155">
        <v>4</v>
      </c>
      <c r="K61" s="156">
        <f t="shared" si="6"/>
        <v>400</v>
      </c>
      <c r="L61" s="156">
        <f t="shared" ref="L61:L66" si="8">K61*0.09</f>
        <v>36</v>
      </c>
      <c r="M61" s="99" t="s">
        <v>77</v>
      </c>
      <c r="N61" s="89">
        <f t="shared" si="7"/>
        <v>436</v>
      </c>
      <c r="O61" s="120"/>
      <c r="P61" s="120"/>
      <c r="Q61" s="120"/>
      <c r="R61" s="120"/>
      <c r="S61" s="120"/>
    </row>
    <row r="62" spans="1:19" ht="17" x14ac:dyDescent="0.2">
      <c r="A62" s="129" t="s">
        <v>97</v>
      </c>
      <c r="B62" s="86" t="s">
        <v>104</v>
      </c>
      <c r="C62" s="86" t="s">
        <v>130</v>
      </c>
      <c r="D62" s="87" t="s">
        <v>136</v>
      </c>
      <c r="E62" s="87" t="s">
        <v>137</v>
      </c>
      <c r="F62" s="130" t="s">
        <v>96</v>
      </c>
      <c r="G62" s="142" t="s">
        <v>28</v>
      </c>
      <c r="H62" s="131" t="s">
        <v>77</v>
      </c>
      <c r="I62" s="159">
        <v>15000</v>
      </c>
      <c r="J62" s="133">
        <v>2</v>
      </c>
      <c r="K62" s="134">
        <f>I62*J62</f>
        <v>30000</v>
      </c>
      <c r="L62" s="134">
        <f t="shared" si="8"/>
        <v>2700</v>
      </c>
      <c r="M62" s="88" t="s">
        <v>77</v>
      </c>
      <c r="N62" s="89">
        <f t="shared" ref="N62:N67" si="9">SUM(K62:L62)</f>
        <v>32700</v>
      </c>
      <c r="O62" s="120"/>
      <c r="P62" s="120"/>
      <c r="Q62" s="120"/>
      <c r="R62" s="120"/>
      <c r="S62" s="120"/>
    </row>
    <row r="63" spans="1:19" ht="17" x14ac:dyDescent="0.2">
      <c r="A63" s="129" t="s">
        <v>97</v>
      </c>
      <c r="B63" s="86" t="s">
        <v>104</v>
      </c>
      <c r="C63" s="86" t="s">
        <v>130</v>
      </c>
      <c r="D63" s="87" t="s">
        <v>138</v>
      </c>
      <c r="E63" s="87" t="s">
        <v>137</v>
      </c>
      <c r="F63" s="130" t="s">
        <v>96</v>
      </c>
      <c r="G63" s="142" t="s">
        <v>28</v>
      </c>
      <c r="H63" s="137" t="s">
        <v>77</v>
      </c>
      <c r="I63" s="143">
        <v>3000</v>
      </c>
      <c r="J63" s="133">
        <v>4</v>
      </c>
      <c r="K63" s="134">
        <f>I63*J63</f>
        <v>12000</v>
      </c>
      <c r="L63" s="134">
        <f t="shared" si="8"/>
        <v>1080</v>
      </c>
      <c r="M63" s="88" t="s">
        <v>77</v>
      </c>
      <c r="N63" s="89">
        <f t="shared" si="9"/>
        <v>13080</v>
      </c>
      <c r="O63" s="120"/>
      <c r="P63" s="120"/>
      <c r="Q63" s="120"/>
      <c r="R63" s="120"/>
      <c r="S63" s="120"/>
    </row>
    <row r="64" spans="1:19" ht="18" thickBot="1" x14ac:dyDescent="0.25">
      <c r="A64" s="129" t="s">
        <v>97</v>
      </c>
      <c r="B64" s="86" t="s">
        <v>104</v>
      </c>
      <c r="C64" s="86" t="s">
        <v>130</v>
      </c>
      <c r="D64" s="87" t="s">
        <v>139</v>
      </c>
      <c r="E64" s="87" t="s">
        <v>137</v>
      </c>
      <c r="F64" s="130" t="s">
        <v>96</v>
      </c>
      <c r="G64" s="142" t="s">
        <v>28</v>
      </c>
      <c r="H64" s="137" t="s">
        <v>77</v>
      </c>
      <c r="I64" s="143">
        <v>9000</v>
      </c>
      <c r="J64" s="133">
        <v>4</v>
      </c>
      <c r="K64" s="134">
        <f>I64*J64</f>
        <v>36000</v>
      </c>
      <c r="L64" s="134">
        <f t="shared" si="8"/>
        <v>3240</v>
      </c>
      <c r="M64" s="88" t="s">
        <v>77</v>
      </c>
      <c r="N64" s="89">
        <f t="shared" si="9"/>
        <v>39240</v>
      </c>
      <c r="O64" s="120"/>
      <c r="P64" s="120"/>
      <c r="Q64" s="120"/>
      <c r="R64" s="120"/>
      <c r="S64" s="120"/>
    </row>
    <row r="65" spans="1:19" ht="17" x14ac:dyDescent="0.2">
      <c r="A65" s="129" t="s">
        <v>92</v>
      </c>
      <c r="B65" s="86" t="s">
        <v>104</v>
      </c>
      <c r="C65" s="86" t="s">
        <v>130</v>
      </c>
      <c r="D65" s="87"/>
      <c r="E65" s="87"/>
      <c r="F65" s="130"/>
      <c r="G65" s="142"/>
      <c r="H65" s="137"/>
      <c r="I65" s="143"/>
      <c r="J65" s="133"/>
      <c r="K65" s="134"/>
      <c r="L65" s="134"/>
      <c r="M65" s="88"/>
      <c r="N65" s="100"/>
      <c r="O65" s="120"/>
      <c r="P65" s="120"/>
      <c r="Q65" s="120"/>
      <c r="R65" s="120"/>
      <c r="S65" s="120"/>
    </row>
    <row r="66" spans="1:19" ht="34" x14ac:dyDescent="0.2">
      <c r="A66" s="129" t="s">
        <v>97</v>
      </c>
      <c r="B66" s="86" t="s">
        <v>104</v>
      </c>
      <c r="C66" s="86" t="s">
        <v>130</v>
      </c>
      <c r="D66" s="87" t="s">
        <v>140</v>
      </c>
      <c r="E66" s="87" t="s">
        <v>141</v>
      </c>
      <c r="F66" s="130" t="s">
        <v>96</v>
      </c>
      <c r="G66" s="142" t="s">
        <v>29</v>
      </c>
      <c r="H66" s="137" t="s">
        <v>77</v>
      </c>
      <c r="I66" s="143">
        <v>61</v>
      </c>
      <c r="J66" s="133">
        <v>30</v>
      </c>
      <c r="K66" s="134">
        <f>I66*J66</f>
        <v>1830</v>
      </c>
      <c r="L66" s="134">
        <f t="shared" si="8"/>
        <v>164.7</v>
      </c>
      <c r="M66" s="101" t="s">
        <v>77</v>
      </c>
      <c r="N66" s="102">
        <f t="shared" si="9"/>
        <v>1994.7</v>
      </c>
      <c r="O66" s="120"/>
      <c r="P66" s="120"/>
      <c r="Q66" s="120"/>
      <c r="R66" s="120"/>
      <c r="S66" s="120"/>
    </row>
    <row r="67" spans="1:19" ht="85" x14ac:dyDescent="0.2">
      <c r="A67" s="129" t="s">
        <v>97</v>
      </c>
      <c r="B67" s="105" t="s">
        <v>104</v>
      </c>
      <c r="C67" s="86" t="s">
        <v>142</v>
      </c>
      <c r="D67" s="87" t="s">
        <v>143</v>
      </c>
      <c r="E67" s="87" t="s">
        <v>144</v>
      </c>
      <c r="F67" s="130" t="s">
        <v>96</v>
      </c>
      <c r="G67" s="142" t="s">
        <v>28</v>
      </c>
      <c r="H67" s="137" t="s">
        <v>77</v>
      </c>
      <c r="I67" s="143">
        <v>1250</v>
      </c>
      <c r="J67" s="133">
        <v>10</v>
      </c>
      <c r="K67" s="134">
        <f>(I67*J67)</f>
        <v>12500</v>
      </c>
      <c r="L67" s="134">
        <f>K67*0.09</f>
        <v>1125</v>
      </c>
      <c r="M67" s="101" t="s">
        <v>77</v>
      </c>
      <c r="N67" s="89">
        <f t="shared" si="9"/>
        <v>13625</v>
      </c>
      <c r="O67" s="120"/>
      <c r="P67" s="120"/>
      <c r="Q67" s="120"/>
      <c r="R67" s="120"/>
      <c r="S67" s="120"/>
    </row>
    <row r="68" spans="1:19" ht="34" x14ac:dyDescent="0.2">
      <c r="A68" s="151" t="s">
        <v>92</v>
      </c>
      <c r="B68" s="105" t="s">
        <v>104</v>
      </c>
      <c r="C68" s="86" t="s">
        <v>130</v>
      </c>
      <c r="D68" s="87" t="s">
        <v>145</v>
      </c>
      <c r="E68" s="87" t="s">
        <v>146</v>
      </c>
      <c r="F68" s="130" t="s">
        <v>96</v>
      </c>
      <c r="G68" s="142" t="s">
        <v>29</v>
      </c>
      <c r="H68" s="141" t="s">
        <v>77</v>
      </c>
      <c r="I68" s="159">
        <v>3000</v>
      </c>
      <c r="J68" s="133">
        <v>1</v>
      </c>
      <c r="K68" s="134">
        <f>(I68*J68)</f>
        <v>3000</v>
      </c>
      <c r="L68" s="134">
        <f>(K68*0.09)</f>
        <v>270</v>
      </c>
      <c r="M68" s="103" t="s">
        <v>77</v>
      </c>
      <c r="N68" s="102">
        <f>SUM(K68:L68)</f>
        <v>3270</v>
      </c>
      <c r="O68" s="120"/>
      <c r="P68" s="120"/>
      <c r="Q68" s="120"/>
      <c r="R68" s="120"/>
      <c r="S68" s="120"/>
    </row>
    <row r="69" spans="1:19" ht="34" x14ac:dyDescent="0.2">
      <c r="A69" s="129" t="s">
        <v>92</v>
      </c>
      <c r="B69" s="105" t="s">
        <v>104</v>
      </c>
      <c r="C69" s="86" t="s">
        <v>130</v>
      </c>
      <c r="D69" s="87" t="s">
        <v>147</v>
      </c>
      <c r="E69" s="87" t="s">
        <v>148</v>
      </c>
      <c r="F69" s="130" t="s">
        <v>96</v>
      </c>
      <c r="G69" s="142" t="s">
        <v>29</v>
      </c>
      <c r="H69" s="137" t="s">
        <v>77</v>
      </c>
      <c r="I69" s="143">
        <v>11000</v>
      </c>
      <c r="J69" s="133">
        <v>1</v>
      </c>
      <c r="K69" s="134">
        <f>I69*J69</f>
        <v>11000</v>
      </c>
      <c r="L69" s="134">
        <f>K69*0.09</f>
        <v>990</v>
      </c>
      <c r="M69" s="101" t="s">
        <v>77</v>
      </c>
      <c r="N69" s="89">
        <f>SUM(K69:L69)</f>
        <v>11990</v>
      </c>
      <c r="O69" s="120"/>
      <c r="P69" s="120"/>
      <c r="Q69" s="120"/>
      <c r="R69" s="120"/>
      <c r="S69" s="120"/>
    </row>
    <row r="70" spans="1:19" ht="136" x14ac:dyDescent="0.2">
      <c r="A70" s="160" t="s">
        <v>97</v>
      </c>
      <c r="B70" s="105" t="s">
        <v>104</v>
      </c>
      <c r="C70" s="86" t="s">
        <v>130</v>
      </c>
      <c r="D70" s="87" t="s">
        <v>149</v>
      </c>
      <c r="E70" s="87" t="s">
        <v>150</v>
      </c>
      <c r="F70" s="130" t="s">
        <v>96</v>
      </c>
      <c r="G70" s="142" t="s">
        <v>28</v>
      </c>
      <c r="H70" s="137" t="s">
        <v>77</v>
      </c>
      <c r="I70" s="143">
        <v>65000</v>
      </c>
      <c r="J70" s="133">
        <v>1</v>
      </c>
      <c r="K70" s="134">
        <f>I70*J70</f>
        <v>65000</v>
      </c>
      <c r="L70" s="134">
        <f>K70*0.09</f>
        <v>5850</v>
      </c>
      <c r="M70" s="101" t="s">
        <v>77</v>
      </c>
      <c r="N70" s="89">
        <f>SUM(K70:L70)</f>
        <v>70850</v>
      </c>
      <c r="O70" s="120"/>
      <c r="P70" s="120"/>
      <c r="Q70" s="120"/>
      <c r="R70" s="120"/>
      <c r="S70" s="120"/>
    </row>
    <row r="71" spans="1:19" ht="34" x14ac:dyDescent="0.2">
      <c r="A71" s="160" t="s">
        <v>97</v>
      </c>
      <c r="B71" s="105" t="s">
        <v>104</v>
      </c>
      <c r="C71" s="86" t="s">
        <v>130</v>
      </c>
      <c r="D71" s="87" t="s">
        <v>151</v>
      </c>
      <c r="E71" s="87" t="s">
        <v>152</v>
      </c>
      <c r="F71" s="130" t="s">
        <v>96</v>
      </c>
      <c r="G71" s="142" t="s">
        <v>29</v>
      </c>
      <c r="H71" s="137" t="s">
        <v>77</v>
      </c>
      <c r="I71" s="143">
        <v>500</v>
      </c>
      <c r="J71" s="133">
        <v>3</v>
      </c>
      <c r="K71" s="134">
        <f>I71*J71</f>
        <v>1500</v>
      </c>
      <c r="L71" s="134">
        <f>K71*0.09</f>
        <v>135</v>
      </c>
      <c r="M71" s="101" t="s">
        <v>77</v>
      </c>
      <c r="N71" s="89">
        <f>SUM(K71:L71)</f>
        <v>1635</v>
      </c>
      <c r="O71" s="120"/>
      <c r="P71" s="120"/>
      <c r="Q71" s="120"/>
      <c r="R71" s="120"/>
      <c r="S71" s="120"/>
    </row>
    <row r="72" spans="1:19" x14ac:dyDescent="0.2">
      <c r="O72" s="120"/>
      <c r="P72" s="120"/>
      <c r="Q72" s="120"/>
      <c r="R72" s="120"/>
      <c r="S72" s="120"/>
    </row>
    <row r="73" spans="1:19" ht="17" thickBot="1" x14ac:dyDescent="0.25">
      <c r="O73" s="120"/>
      <c r="P73" s="120"/>
      <c r="Q73" s="120"/>
      <c r="R73" s="120"/>
      <c r="S73" s="120"/>
    </row>
    <row r="74" spans="1:19" ht="26" customHeight="1" thickBot="1" x14ac:dyDescent="0.25">
      <c r="A74" s="161"/>
      <c r="B74" s="162"/>
      <c r="C74" s="162"/>
      <c r="D74" s="162"/>
      <c r="E74" s="162"/>
      <c r="F74" s="163"/>
      <c r="G74" s="163"/>
      <c r="H74" s="163"/>
      <c r="I74" s="162"/>
      <c r="J74" s="162"/>
      <c r="K74" s="162"/>
      <c r="L74" s="162" t="s">
        <v>159</v>
      </c>
      <c r="M74" s="162"/>
      <c r="N74" s="164">
        <f>SUM(N49:N71)</f>
        <v>476535.7</v>
      </c>
      <c r="O74" s="120"/>
      <c r="P74" s="120"/>
      <c r="Q74" s="120"/>
      <c r="R74" s="120"/>
      <c r="S74" s="120"/>
    </row>
    <row r="75" spans="1:19" ht="68" x14ac:dyDescent="0.2">
      <c r="A75" s="119" t="s">
        <v>160</v>
      </c>
      <c r="B75" s="165" t="s">
        <v>161</v>
      </c>
      <c r="C75" s="119" t="s">
        <v>162</v>
      </c>
      <c r="D75" s="166" t="s">
        <v>163</v>
      </c>
      <c r="E75" s="167" t="s">
        <v>164</v>
      </c>
      <c r="F75" s="107" t="s">
        <v>27</v>
      </c>
      <c r="G75" s="107" t="s">
        <v>165</v>
      </c>
      <c r="H75" s="104">
        <v>1</v>
      </c>
      <c r="I75" s="108"/>
      <c r="J75" s="107">
        <v>1</v>
      </c>
      <c r="K75" s="108">
        <v>10000</v>
      </c>
      <c r="L75" s="108">
        <v>900</v>
      </c>
      <c r="M75" s="108">
        <v>1000</v>
      </c>
      <c r="N75" s="109">
        <v>11900</v>
      </c>
      <c r="O75" s="120"/>
      <c r="P75" s="120"/>
      <c r="Q75" s="120"/>
      <c r="R75" s="120"/>
      <c r="S75" s="120"/>
    </row>
    <row r="76" spans="1:19" ht="409.5" x14ac:dyDescent="0.2">
      <c r="A76" s="104" t="s">
        <v>166</v>
      </c>
      <c r="B76" s="168" t="s">
        <v>167</v>
      </c>
      <c r="C76" s="105" t="s">
        <v>168</v>
      </c>
      <c r="D76" s="112" t="s">
        <v>169</v>
      </c>
      <c r="E76" s="106" t="s">
        <v>170</v>
      </c>
      <c r="F76" s="107" t="s">
        <v>27</v>
      </c>
      <c r="G76" s="107" t="s">
        <v>75</v>
      </c>
      <c r="H76" s="104">
        <v>1</v>
      </c>
      <c r="I76" s="108">
        <v>200</v>
      </c>
      <c r="J76" s="107">
        <v>1</v>
      </c>
      <c r="K76" s="108">
        <v>200</v>
      </c>
      <c r="L76" s="108">
        <v>0</v>
      </c>
      <c r="M76" s="108">
        <v>0</v>
      </c>
      <c r="N76" s="109">
        <v>200</v>
      </c>
      <c r="O76" s="120"/>
      <c r="P76" s="120"/>
      <c r="Q76" s="120"/>
      <c r="R76" s="120"/>
      <c r="S76" s="120"/>
    </row>
    <row r="77" spans="1:19" ht="54" customHeight="1" x14ac:dyDescent="0.2">
      <c r="A77" s="169" t="s">
        <v>160</v>
      </c>
      <c r="B77" s="168" t="s">
        <v>171</v>
      </c>
      <c r="C77" s="105" t="s">
        <v>25</v>
      </c>
      <c r="D77" s="170" t="s">
        <v>252</v>
      </c>
      <c r="E77" s="171" t="s">
        <v>251</v>
      </c>
      <c r="F77" s="172" t="s">
        <v>27</v>
      </c>
      <c r="G77" s="172" t="s">
        <v>75</v>
      </c>
      <c r="H77" s="172" t="s">
        <v>253</v>
      </c>
      <c r="I77" s="173">
        <v>7000</v>
      </c>
      <c r="J77" s="169">
        <v>1</v>
      </c>
      <c r="K77" s="173">
        <v>7000</v>
      </c>
      <c r="L77" s="173">
        <v>700</v>
      </c>
      <c r="M77" s="173">
        <v>2000</v>
      </c>
      <c r="N77" s="174">
        <v>9900</v>
      </c>
      <c r="O77" s="120"/>
      <c r="P77" s="120"/>
      <c r="Q77" s="120"/>
      <c r="R77" s="120"/>
      <c r="S77" s="120"/>
    </row>
    <row r="78" spans="1:19" ht="323" x14ac:dyDescent="0.2">
      <c r="A78" s="104" t="s">
        <v>166</v>
      </c>
      <c r="B78" s="168" t="s">
        <v>167</v>
      </c>
      <c r="C78" s="105" t="s">
        <v>25</v>
      </c>
      <c r="D78" s="106" t="s">
        <v>187</v>
      </c>
      <c r="E78" s="106" t="s">
        <v>188</v>
      </c>
      <c r="F78" s="107" t="s">
        <v>27</v>
      </c>
      <c r="G78" s="107" t="s">
        <v>172</v>
      </c>
      <c r="H78" s="107" t="s">
        <v>189</v>
      </c>
      <c r="I78" s="108">
        <v>22743.543000000001</v>
      </c>
      <c r="J78" s="104">
        <v>3</v>
      </c>
      <c r="K78" s="176">
        <v>64187.15</v>
      </c>
      <c r="L78" s="177">
        <v>3543.48</v>
      </c>
      <c r="M78" s="173">
        <v>150</v>
      </c>
      <c r="N78" s="178">
        <v>67732.13</v>
      </c>
      <c r="O78" s="120"/>
      <c r="P78" s="120"/>
      <c r="Q78" s="120"/>
      <c r="R78" s="120"/>
      <c r="S78" s="120"/>
    </row>
    <row r="79" spans="1:19" ht="187" x14ac:dyDescent="0.2">
      <c r="A79" s="104" t="s">
        <v>166</v>
      </c>
      <c r="B79" s="168" t="s">
        <v>171</v>
      </c>
      <c r="C79" s="105" t="s">
        <v>25</v>
      </c>
      <c r="D79" s="106" t="s">
        <v>190</v>
      </c>
      <c r="E79" s="106" t="s">
        <v>191</v>
      </c>
      <c r="F79" s="107" t="s">
        <v>27</v>
      </c>
      <c r="G79" s="107" t="s">
        <v>172</v>
      </c>
      <c r="H79" s="107" t="s">
        <v>189</v>
      </c>
      <c r="I79" s="108" t="s">
        <v>192</v>
      </c>
      <c r="J79" s="104">
        <v>1</v>
      </c>
      <c r="K79" s="176">
        <v>49000.24</v>
      </c>
      <c r="L79" s="179">
        <v>3668.18</v>
      </c>
      <c r="M79" s="108">
        <v>163.44</v>
      </c>
      <c r="N79" s="177">
        <v>52668.42</v>
      </c>
      <c r="O79" s="120"/>
      <c r="P79" s="120"/>
      <c r="Q79" s="120"/>
      <c r="R79" s="120"/>
      <c r="S79" s="120"/>
    </row>
    <row r="80" spans="1:19" ht="340" x14ac:dyDescent="0.2">
      <c r="A80" s="110" t="s">
        <v>166</v>
      </c>
      <c r="B80" s="168" t="s">
        <v>167</v>
      </c>
      <c r="C80" s="168" t="s">
        <v>198</v>
      </c>
      <c r="D80" s="181" t="s">
        <v>199</v>
      </c>
      <c r="E80" s="182" t="s">
        <v>200</v>
      </c>
      <c r="F80" s="113" t="s">
        <v>27</v>
      </c>
      <c r="G80" s="113" t="s">
        <v>165</v>
      </c>
      <c r="H80" s="110">
        <v>5</v>
      </c>
      <c r="I80" s="183">
        <v>1000</v>
      </c>
      <c r="J80" s="113">
        <v>20</v>
      </c>
      <c r="K80" s="183">
        <v>20000</v>
      </c>
      <c r="L80" s="183">
        <v>1800</v>
      </c>
      <c r="M80" s="183">
        <v>0</v>
      </c>
      <c r="N80" s="184">
        <v>21800</v>
      </c>
      <c r="O80" s="120"/>
      <c r="P80" s="120"/>
      <c r="Q80" s="120"/>
      <c r="R80" s="120"/>
      <c r="S80" s="120"/>
    </row>
    <row r="81" spans="1:14" ht="17" thickBot="1" x14ac:dyDescent="0.25"/>
    <row r="82" spans="1:14" ht="27" customHeight="1" thickBot="1" x14ac:dyDescent="0.25">
      <c r="A82" s="161"/>
      <c r="B82" s="162"/>
      <c r="C82" s="162"/>
      <c r="D82" s="162"/>
      <c r="E82" s="162"/>
      <c r="F82" s="163"/>
      <c r="G82" s="163"/>
      <c r="H82" s="163"/>
      <c r="I82" s="162"/>
      <c r="J82" s="162"/>
      <c r="K82" s="162"/>
      <c r="L82" s="162" t="s">
        <v>217</v>
      </c>
      <c r="M82" s="162"/>
      <c r="N82" s="82">
        <f>SUM(N75:N80)</f>
        <v>164200.54999999999</v>
      </c>
    </row>
    <row r="83" spans="1:14" ht="51" x14ac:dyDescent="0.2">
      <c r="A83" s="295" t="s">
        <v>218</v>
      </c>
      <c r="B83" s="185" t="s">
        <v>270</v>
      </c>
      <c r="C83" s="185" t="s">
        <v>107</v>
      </c>
      <c r="D83" s="296" t="s">
        <v>271</v>
      </c>
      <c r="E83" s="297" t="s">
        <v>272</v>
      </c>
      <c r="F83" s="298"/>
      <c r="G83" s="298"/>
      <c r="H83" s="295"/>
      <c r="I83" s="299"/>
      <c r="J83" s="298"/>
      <c r="K83" s="299"/>
      <c r="L83" s="299"/>
      <c r="M83" s="299"/>
      <c r="N83" s="300">
        <v>20000</v>
      </c>
    </row>
    <row r="84" spans="1:14" ht="17" x14ac:dyDescent="0.2">
      <c r="A84" s="295" t="s">
        <v>273</v>
      </c>
      <c r="B84" s="185" t="s">
        <v>24</v>
      </c>
      <c r="C84" s="185" t="s">
        <v>107</v>
      </c>
      <c r="D84" s="296" t="s">
        <v>271</v>
      </c>
      <c r="E84" s="297" t="s">
        <v>274</v>
      </c>
      <c r="F84" s="298"/>
      <c r="G84" s="298"/>
      <c r="H84" s="295"/>
      <c r="I84" s="299"/>
      <c r="J84" s="298"/>
      <c r="K84" s="299"/>
      <c r="L84" s="299"/>
      <c r="M84" s="299"/>
      <c r="N84" s="300">
        <v>10000</v>
      </c>
    </row>
    <row r="85" spans="1:14" ht="51" x14ac:dyDescent="0.2">
      <c r="A85" s="301" t="s">
        <v>275</v>
      </c>
      <c r="B85" s="185" t="s">
        <v>24</v>
      </c>
      <c r="C85" s="185" t="s">
        <v>63</v>
      </c>
      <c r="D85" s="302" t="s">
        <v>68</v>
      </c>
      <c r="E85" s="303" t="s">
        <v>276</v>
      </c>
      <c r="F85" s="304" t="s">
        <v>27</v>
      </c>
      <c r="G85" s="304" t="s">
        <v>29</v>
      </c>
      <c r="H85" s="305" t="s">
        <v>69</v>
      </c>
      <c r="I85" s="306">
        <v>2500</v>
      </c>
      <c r="J85" s="301"/>
      <c r="K85" s="306">
        <v>2500</v>
      </c>
      <c r="L85" s="307">
        <f>K85*0.09</f>
        <v>225</v>
      </c>
      <c r="M85" s="307">
        <v>50</v>
      </c>
      <c r="N85" s="300">
        <f>SUM(K85:M85)</f>
        <v>2775</v>
      </c>
    </row>
    <row r="86" spans="1:14" ht="102" x14ac:dyDescent="0.2">
      <c r="A86" s="308" t="s">
        <v>275</v>
      </c>
      <c r="B86" s="185" t="s">
        <v>239</v>
      </c>
      <c r="C86" s="185" t="s">
        <v>61</v>
      </c>
      <c r="D86" s="309" t="s">
        <v>62</v>
      </c>
      <c r="E86" s="310" t="s">
        <v>276</v>
      </c>
      <c r="F86" s="311" t="s">
        <v>27</v>
      </c>
      <c r="G86" s="311" t="s">
        <v>29</v>
      </c>
      <c r="H86" s="312" t="s">
        <v>60</v>
      </c>
      <c r="I86" s="313">
        <v>4000</v>
      </c>
      <c r="J86" s="308"/>
      <c r="K86" s="313">
        <v>4000</v>
      </c>
      <c r="L86" s="314">
        <f>K86*0.09</f>
        <v>360</v>
      </c>
      <c r="M86" s="314">
        <v>0</v>
      </c>
      <c r="N86" s="315">
        <f>SUM(K86:M86)</f>
        <v>4360</v>
      </c>
    </row>
    <row r="87" spans="1:14" ht="51" x14ac:dyDescent="0.2">
      <c r="A87" s="308" t="s">
        <v>275</v>
      </c>
      <c r="B87" s="185" t="s">
        <v>239</v>
      </c>
      <c r="C87" s="185" t="s">
        <v>63</v>
      </c>
      <c r="D87" s="309" t="s">
        <v>64</v>
      </c>
      <c r="E87" s="310" t="s">
        <v>276</v>
      </c>
      <c r="F87" s="311" t="s">
        <v>27</v>
      </c>
      <c r="G87" s="311" t="s">
        <v>29</v>
      </c>
      <c r="H87" s="312" t="s">
        <v>60</v>
      </c>
      <c r="I87" s="313">
        <v>3000</v>
      </c>
      <c r="J87" s="308"/>
      <c r="K87" s="313">
        <v>3000</v>
      </c>
      <c r="L87" s="314">
        <f>K87*0.09</f>
        <v>270</v>
      </c>
      <c r="M87" s="314">
        <v>60</v>
      </c>
      <c r="N87" s="315">
        <f>SUM(K87:M87)</f>
        <v>3330</v>
      </c>
    </row>
    <row r="88" spans="1:14" ht="51" x14ac:dyDescent="0.2">
      <c r="A88" s="308" t="s">
        <v>275</v>
      </c>
      <c r="B88" s="185" t="s">
        <v>239</v>
      </c>
      <c r="C88" s="185" t="s">
        <v>65</v>
      </c>
      <c r="D88" s="309" t="s">
        <v>66</v>
      </c>
      <c r="E88" s="310" t="s">
        <v>276</v>
      </c>
      <c r="F88" s="311" t="s">
        <v>27</v>
      </c>
      <c r="G88" s="311" t="s">
        <v>29</v>
      </c>
      <c r="H88" s="312" t="s">
        <v>67</v>
      </c>
      <c r="I88" s="313">
        <v>2000</v>
      </c>
      <c r="J88" s="308"/>
      <c r="K88" s="313">
        <v>2000</v>
      </c>
      <c r="L88" s="314">
        <f>K88*0.09</f>
        <v>180</v>
      </c>
      <c r="M88" s="314">
        <v>40</v>
      </c>
      <c r="N88" s="315">
        <f>SUM(K88:M88)</f>
        <v>2220</v>
      </c>
    </row>
    <row r="89" spans="1:14" ht="51" x14ac:dyDescent="0.2">
      <c r="A89" s="308" t="s">
        <v>275</v>
      </c>
      <c r="B89" s="185" t="s">
        <v>239</v>
      </c>
      <c r="C89" s="185" t="s">
        <v>70</v>
      </c>
      <c r="D89" s="309" t="s">
        <v>71</v>
      </c>
      <c r="E89" s="310" t="s">
        <v>276</v>
      </c>
      <c r="F89" s="311" t="s">
        <v>27</v>
      </c>
      <c r="G89" s="311" t="s">
        <v>29</v>
      </c>
      <c r="H89" s="312" t="s">
        <v>72</v>
      </c>
      <c r="I89" s="313">
        <v>3000</v>
      </c>
      <c r="J89" s="311"/>
      <c r="K89" s="313">
        <v>3000</v>
      </c>
      <c r="L89" s="314">
        <v>0</v>
      </c>
      <c r="M89" s="314">
        <v>0</v>
      </c>
      <c r="N89" s="315">
        <f>SUM(K89:M89)</f>
        <v>3000</v>
      </c>
    </row>
    <row r="90" spans="1:14" ht="51" x14ac:dyDescent="0.2">
      <c r="A90" s="316" t="s">
        <v>222</v>
      </c>
      <c r="B90" s="316" t="s">
        <v>24</v>
      </c>
      <c r="C90" s="316" t="s">
        <v>226</v>
      </c>
      <c r="D90" s="317" t="s">
        <v>232</v>
      </c>
      <c r="E90" s="318" t="s">
        <v>224</v>
      </c>
      <c r="F90" s="319" t="s">
        <v>27</v>
      </c>
      <c r="G90" s="319" t="s">
        <v>29</v>
      </c>
      <c r="H90" s="316" t="s">
        <v>233</v>
      </c>
      <c r="I90" s="320">
        <v>500</v>
      </c>
      <c r="J90" s="321">
        <v>1</v>
      </c>
      <c r="K90" s="322">
        <v>500</v>
      </c>
      <c r="L90" s="322"/>
      <c r="M90" s="322"/>
      <c r="N90" s="323">
        <v>500</v>
      </c>
    </row>
    <row r="91" spans="1:14" ht="68" x14ac:dyDescent="0.2">
      <c r="A91" s="316" t="s">
        <v>222</v>
      </c>
      <c r="B91" s="316" t="s">
        <v>24</v>
      </c>
      <c r="C91" s="316" t="s">
        <v>226</v>
      </c>
      <c r="D91" s="317" t="s">
        <v>246</v>
      </c>
      <c r="E91" s="318" t="s">
        <v>224</v>
      </c>
      <c r="F91" s="319" t="s">
        <v>27</v>
      </c>
      <c r="G91" s="319" t="s">
        <v>29</v>
      </c>
      <c r="H91" s="316" t="s">
        <v>60</v>
      </c>
      <c r="I91" s="320">
        <v>3000</v>
      </c>
      <c r="J91" s="321">
        <v>1</v>
      </c>
      <c r="K91" s="322">
        <v>3000</v>
      </c>
      <c r="L91" s="322"/>
      <c r="M91" s="322"/>
      <c r="N91" s="323">
        <v>3000</v>
      </c>
    </row>
    <row r="92" spans="1:14" ht="102" x14ac:dyDescent="0.2">
      <c r="A92" s="316" t="s">
        <v>222</v>
      </c>
      <c r="B92" s="316" t="s">
        <v>24</v>
      </c>
      <c r="C92" s="316" t="s">
        <v>219</v>
      </c>
      <c r="D92" s="317" t="s">
        <v>235</v>
      </c>
      <c r="E92" s="318" t="s">
        <v>224</v>
      </c>
      <c r="F92" s="319" t="s">
        <v>27</v>
      </c>
      <c r="G92" s="319" t="s">
        <v>29</v>
      </c>
      <c r="H92" s="316" t="s">
        <v>60</v>
      </c>
      <c r="I92" s="320">
        <v>7500</v>
      </c>
      <c r="J92" s="321">
        <v>1</v>
      </c>
      <c r="K92" s="322">
        <v>7500</v>
      </c>
      <c r="L92" s="322"/>
      <c r="M92" s="322"/>
      <c r="N92" s="323">
        <v>7500</v>
      </c>
    </row>
    <row r="93" spans="1:14" ht="102" x14ac:dyDescent="0.2">
      <c r="A93" s="316" t="s">
        <v>222</v>
      </c>
      <c r="B93" s="316" t="s">
        <v>24</v>
      </c>
      <c r="C93" s="316" t="s">
        <v>219</v>
      </c>
      <c r="D93" s="317" t="s">
        <v>223</v>
      </c>
      <c r="E93" s="318" t="s">
        <v>224</v>
      </c>
      <c r="F93" s="319" t="s">
        <v>27</v>
      </c>
      <c r="G93" s="319" t="s">
        <v>29</v>
      </c>
      <c r="H93" s="319" t="s">
        <v>60</v>
      </c>
      <c r="I93" s="320">
        <v>3107</v>
      </c>
      <c r="J93" s="324">
        <v>1</v>
      </c>
      <c r="K93" s="322">
        <v>3107</v>
      </c>
      <c r="L93" s="322">
        <v>279.63</v>
      </c>
      <c r="M93" s="322">
        <v>150</v>
      </c>
      <c r="N93" s="323">
        <v>3536.63</v>
      </c>
    </row>
    <row r="94" spans="1:14" ht="51" x14ac:dyDescent="0.2">
      <c r="A94" s="316" t="s">
        <v>222</v>
      </c>
      <c r="B94" s="316" t="s">
        <v>24</v>
      </c>
      <c r="C94" s="316" t="s">
        <v>226</v>
      </c>
      <c r="D94" s="317" t="s">
        <v>227</v>
      </c>
      <c r="E94" s="318" t="s">
        <v>224</v>
      </c>
      <c r="F94" s="319" t="s">
        <v>228</v>
      </c>
      <c r="G94" s="319" t="s">
        <v>29</v>
      </c>
      <c r="H94" s="322" t="s">
        <v>51</v>
      </c>
      <c r="I94" s="325">
        <v>5000</v>
      </c>
      <c r="J94" s="326">
        <v>1</v>
      </c>
      <c r="K94" s="322">
        <v>5000</v>
      </c>
      <c r="L94" s="322" t="s">
        <v>51</v>
      </c>
      <c r="M94" s="322"/>
      <c r="N94" s="323">
        <v>5000</v>
      </c>
    </row>
    <row r="95" spans="1:14" ht="51" x14ac:dyDescent="0.2">
      <c r="A95" s="316" t="s">
        <v>222</v>
      </c>
      <c r="B95" s="316" t="s">
        <v>24</v>
      </c>
      <c r="C95" s="316" t="s">
        <v>226</v>
      </c>
      <c r="D95" s="317" t="s">
        <v>229</v>
      </c>
      <c r="E95" s="318" t="s">
        <v>224</v>
      </c>
      <c r="F95" s="319" t="s">
        <v>228</v>
      </c>
      <c r="G95" s="319" t="s">
        <v>29</v>
      </c>
      <c r="H95" s="316"/>
      <c r="I95" s="320">
        <v>10000</v>
      </c>
      <c r="J95" s="321">
        <v>1</v>
      </c>
      <c r="K95" s="322">
        <v>10000</v>
      </c>
      <c r="L95" s="322"/>
      <c r="M95" s="322"/>
      <c r="N95" s="323">
        <v>10000</v>
      </c>
    </row>
    <row r="96" spans="1:14" ht="68" x14ac:dyDescent="0.2">
      <c r="A96" s="316" t="s">
        <v>222</v>
      </c>
      <c r="B96" s="316" t="s">
        <v>24</v>
      </c>
      <c r="C96" s="316" t="s">
        <v>22</v>
      </c>
      <c r="D96" s="317" t="s">
        <v>230</v>
      </c>
      <c r="E96" s="318" t="s">
        <v>224</v>
      </c>
      <c r="F96" s="319" t="s">
        <v>228</v>
      </c>
      <c r="G96" s="319" t="s">
        <v>29</v>
      </c>
      <c r="H96" s="316"/>
      <c r="I96" s="320">
        <v>7500</v>
      </c>
      <c r="J96" s="321">
        <v>1</v>
      </c>
      <c r="K96" s="322">
        <v>5000</v>
      </c>
      <c r="L96" s="322"/>
      <c r="M96" s="322"/>
      <c r="N96" s="323">
        <v>5000</v>
      </c>
    </row>
    <row r="97" spans="1:15" ht="68" x14ac:dyDescent="0.2">
      <c r="A97" s="316" t="s">
        <v>222</v>
      </c>
      <c r="B97" s="316" t="s">
        <v>24</v>
      </c>
      <c r="C97" s="316" t="s">
        <v>226</v>
      </c>
      <c r="D97" s="317" t="s">
        <v>231</v>
      </c>
      <c r="E97" s="318" t="s">
        <v>224</v>
      </c>
      <c r="F97" s="319" t="s">
        <v>228</v>
      </c>
      <c r="G97" s="319" t="s">
        <v>29</v>
      </c>
      <c r="H97" s="316"/>
      <c r="I97" s="320">
        <v>5000</v>
      </c>
      <c r="J97" s="321">
        <v>1</v>
      </c>
      <c r="K97" s="322">
        <v>5000</v>
      </c>
      <c r="L97" s="322"/>
      <c r="M97" s="322"/>
      <c r="N97" s="323">
        <v>5000</v>
      </c>
    </row>
    <row r="98" spans="1:15" ht="85" x14ac:dyDescent="0.2">
      <c r="A98" s="316" t="s">
        <v>222</v>
      </c>
      <c r="B98" s="316" t="s">
        <v>24</v>
      </c>
      <c r="C98" s="316" t="s">
        <v>226</v>
      </c>
      <c r="D98" s="317" t="s">
        <v>234</v>
      </c>
      <c r="E98" s="318" t="s">
        <v>224</v>
      </c>
      <c r="F98" s="319" t="s">
        <v>27</v>
      </c>
      <c r="G98" s="319" t="s">
        <v>29</v>
      </c>
      <c r="H98" s="316" t="s">
        <v>60</v>
      </c>
      <c r="I98" s="320">
        <v>3000</v>
      </c>
      <c r="J98" s="321">
        <v>1</v>
      </c>
      <c r="K98" s="322">
        <v>3000</v>
      </c>
      <c r="L98" s="322"/>
      <c r="M98" s="322"/>
      <c r="N98" s="323">
        <v>3000</v>
      </c>
    </row>
    <row r="99" spans="1:15" ht="51" x14ac:dyDescent="0.2">
      <c r="A99" s="316" t="s">
        <v>222</v>
      </c>
      <c r="B99" s="316" t="s">
        <v>24</v>
      </c>
      <c r="C99" s="316" t="s">
        <v>236</v>
      </c>
      <c r="D99" s="317" t="s">
        <v>237</v>
      </c>
      <c r="E99" s="318" t="s">
        <v>224</v>
      </c>
      <c r="F99" s="319" t="s">
        <v>27</v>
      </c>
      <c r="G99" s="319" t="s">
        <v>29</v>
      </c>
      <c r="H99" s="316"/>
      <c r="I99" s="320">
        <v>50000</v>
      </c>
      <c r="J99" s="321">
        <v>1</v>
      </c>
      <c r="K99" s="322">
        <v>50000</v>
      </c>
      <c r="L99" s="322"/>
      <c r="M99" s="322"/>
      <c r="N99" s="323">
        <v>50000</v>
      </c>
    </row>
    <row r="100" spans="1:15" ht="51" x14ac:dyDescent="0.2">
      <c r="A100" s="316" t="s">
        <v>222</v>
      </c>
      <c r="B100" s="316" t="s">
        <v>24</v>
      </c>
      <c r="C100" s="316" t="s">
        <v>236</v>
      </c>
      <c r="D100" s="317" t="s">
        <v>238</v>
      </c>
      <c r="E100" s="318" t="s">
        <v>224</v>
      </c>
      <c r="F100" s="319" t="s">
        <v>27</v>
      </c>
      <c r="G100" s="319" t="s">
        <v>29</v>
      </c>
      <c r="H100" s="316"/>
      <c r="I100" s="320">
        <v>35000</v>
      </c>
      <c r="J100" s="321">
        <v>1</v>
      </c>
      <c r="K100" s="322">
        <v>35000</v>
      </c>
      <c r="L100" s="322"/>
      <c r="M100" s="322"/>
      <c r="N100" s="323">
        <v>35000</v>
      </c>
    </row>
    <row r="101" spans="1:15" x14ac:dyDescent="0.2">
      <c r="A101" s="185"/>
      <c r="B101" s="185"/>
      <c r="C101" s="185"/>
      <c r="D101" s="186"/>
      <c r="E101" s="187"/>
      <c r="F101" s="188"/>
      <c r="G101" s="188"/>
      <c r="H101" s="185"/>
      <c r="I101" s="189"/>
      <c r="J101" s="195"/>
      <c r="K101" s="191"/>
      <c r="L101" s="191"/>
      <c r="M101" s="191"/>
      <c r="N101" s="192"/>
    </row>
    <row r="102" spans="1:15" x14ac:dyDescent="0.2">
      <c r="A102" s="185"/>
      <c r="B102" s="185"/>
      <c r="C102" s="185"/>
      <c r="D102" s="186"/>
      <c r="E102" s="187"/>
      <c r="F102" s="188"/>
      <c r="G102" s="188"/>
      <c r="H102" s="185"/>
      <c r="I102" s="189"/>
      <c r="J102" s="195"/>
      <c r="K102" s="191"/>
      <c r="L102" s="191"/>
      <c r="M102" s="191"/>
      <c r="N102" s="192"/>
    </row>
    <row r="103" spans="1:15" x14ac:dyDescent="0.2">
      <c r="A103" s="185"/>
      <c r="B103" s="185"/>
      <c r="C103" s="185"/>
      <c r="D103" s="186"/>
      <c r="E103" s="187"/>
      <c r="F103" s="188"/>
      <c r="G103" s="188"/>
      <c r="H103" s="185"/>
      <c r="I103" s="189"/>
      <c r="J103" s="195"/>
      <c r="K103" s="191"/>
      <c r="L103" s="191"/>
      <c r="M103" s="191"/>
      <c r="N103" s="192"/>
    </row>
    <row r="104" spans="1:15" ht="17" thickBot="1" x14ac:dyDescent="0.25"/>
    <row r="105" spans="1:15" ht="17" thickBot="1" x14ac:dyDescent="0.25">
      <c r="A105" s="329" t="s">
        <v>36</v>
      </c>
      <c r="B105" s="330"/>
      <c r="C105" s="330"/>
      <c r="D105" s="330"/>
      <c r="E105" s="330"/>
      <c r="F105" s="330"/>
      <c r="G105" s="330"/>
      <c r="H105" s="330"/>
      <c r="I105" s="330"/>
      <c r="J105" s="330"/>
      <c r="K105" s="330"/>
      <c r="L105" s="330"/>
      <c r="M105" s="331"/>
      <c r="N105" s="56">
        <f>SUM(N83:N103)</f>
        <v>173221.63</v>
      </c>
    </row>
    <row r="108" spans="1:15" x14ac:dyDescent="0.2">
      <c r="L108" s="272"/>
      <c r="M108" s="273" t="s">
        <v>247</v>
      </c>
      <c r="N108" s="274">
        <v>1013787.44</v>
      </c>
      <c r="O108" s="272"/>
    </row>
  </sheetData>
  <mergeCells count="13">
    <mergeCell ref="E6:E26"/>
    <mergeCell ref="A105:M105"/>
    <mergeCell ref="T4:T5"/>
    <mergeCell ref="B1:N1"/>
    <mergeCell ref="B2:R2"/>
    <mergeCell ref="B3:R3"/>
    <mergeCell ref="A4:N4"/>
    <mergeCell ref="O4:S4"/>
    <mergeCell ref="B48:N48"/>
    <mergeCell ref="A34:M34"/>
    <mergeCell ref="E35:E46"/>
    <mergeCell ref="A47:M47"/>
    <mergeCell ref="A27:M27"/>
  </mergeCells>
  <dataValidations count="1">
    <dataValidation allowBlank="1" showInputMessage="1" showErrorMessage="1" promptTitle="Enter Justification" sqref="E6 E35 E49 E28:E32 E83" xr:uid="{00000000-0002-0000-0000-000000000000}"/>
  </dataValidation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A4A4-B84A-664C-B4EF-EE1702B07136}">
  <dimension ref="A1:S78"/>
  <sheetViews>
    <sheetView topLeftCell="A54" workbookViewId="0">
      <selection activeCell="N56" sqref="N56"/>
    </sheetView>
  </sheetViews>
  <sheetFormatPr baseColWidth="10" defaultColWidth="18.6640625" defaultRowHeight="16" x14ac:dyDescent="0.2"/>
  <cols>
    <col min="5" max="5" width="36.5" customWidth="1"/>
  </cols>
  <sheetData>
    <row r="1" spans="1:19" ht="169" customHeight="1" x14ac:dyDescent="0.2">
      <c r="A1" s="61" t="s">
        <v>4</v>
      </c>
      <c r="B1" s="62" t="s">
        <v>5</v>
      </c>
      <c r="C1" s="62" t="s">
        <v>6</v>
      </c>
      <c r="D1" s="63" t="s">
        <v>7</v>
      </c>
      <c r="E1" s="63" t="s">
        <v>8</v>
      </c>
      <c r="F1" s="61" t="s">
        <v>9</v>
      </c>
      <c r="G1" s="61" t="s">
        <v>10</v>
      </c>
      <c r="H1" s="61" t="s">
        <v>11</v>
      </c>
      <c r="I1" s="61" t="s">
        <v>12</v>
      </c>
      <c r="J1" s="61" t="s">
        <v>13</v>
      </c>
      <c r="K1" s="64" t="s">
        <v>14</v>
      </c>
      <c r="L1" s="61" t="s">
        <v>15</v>
      </c>
      <c r="M1" s="61" t="s">
        <v>16</v>
      </c>
      <c r="N1" s="61" t="s">
        <v>17</v>
      </c>
      <c r="O1" s="55" t="s">
        <v>18</v>
      </c>
      <c r="P1" s="55" t="s">
        <v>19</v>
      </c>
      <c r="Q1" s="55" t="s">
        <v>20</v>
      </c>
      <c r="R1" s="55" t="s">
        <v>21</v>
      </c>
      <c r="S1" s="70" t="s">
        <v>22</v>
      </c>
    </row>
    <row r="2" spans="1:19" ht="123" customHeight="1" x14ac:dyDescent="0.2">
      <c r="A2" s="104" t="s">
        <v>57</v>
      </c>
      <c r="B2" s="105" t="s">
        <v>30</v>
      </c>
      <c r="C2" s="105" t="s">
        <v>25</v>
      </c>
      <c r="D2" s="106" t="s">
        <v>58</v>
      </c>
      <c r="E2" s="106" t="s">
        <v>59</v>
      </c>
      <c r="F2" s="107" t="s">
        <v>27</v>
      </c>
      <c r="G2" s="107" t="s">
        <v>29</v>
      </c>
      <c r="H2" s="107" t="s">
        <v>60</v>
      </c>
      <c r="I2" s="108"/>
      <c r="J2" s="104"/>
      <c r="K2" s="108">
        <v>6000</v>
      </c>
      <c r="L2" s="115">
        <f>K2*0.09</f>
        <v>540</v>
      </c>
      <c r="M2" s="115">
        <f>K2*0.02</f>
        <v>120</v>
      </c>
      <c r="N2" s="116">
        <f t="shared" ref="N2:N7" si="0">SUM(K2:M2)</f>
        <v>6660</v>
      </c>
    </row>
    <row r="3" spans="1:19" ht="153" x14ac:dyDescent="0.2">
      <c r="A3" s="104" t="s">
        <v>57</v>
      </c>
      <c r="B3" s="105" t="s">
        <v>30</v>
      </c>
      <c r="C3" s="105" t="s">
        <v>61</v>
      </c>
      <c r="D3" s="106" t="s">
        <v>62</v>
      </c>
      <c r="E3" s="106" t="s">
        <v>59</v>
      </c>
      <c r="F3" s="107" t="s">
        <v>27</v>
      </c>
      <c r="G3" s="107" t="s">
        <v>29</v>
      </c>
      <c r="H3" s="107" t="s">
        <v>60</v>
      </c>
      <c r="I3" s="108"/>
      <c r="J3" s="104"/>
      <c r="K3" s="108">
        <v>2000</v>
      </c>
      <c r="L3" s="115">
        <f>K3*0.09</f>
        <v>180</v>
      </c>
      <c r="M3" s="115">
        <v>0</v>
      </c>
      <c r="N3" s="116">
        <f t="shared" si="0"/>
        <v>2180</v>
      </c>
    </row>
    <row r="4" spans="1:19" ht="85" x14ac:dyDescent="0.2">
      <c r="A4" s="104" t="s">
        <v>57</v>
      </c>
      <c r="B4" s="105" t="s">
        <v>30</v>
      </c>
      <c r="C4" s="105" t="s">
        <v>63</v>
      </c>
      <c r="D4" s="106" t="s">
        <v>64</v>
      </c>
      <c r="E4" s="106" t="s">
        <v>59</v>
      </c>
      <c r="F4" s="107" t="s">
        <v>27</v>
      </c>
      <c r="G4" s="107" t="s">
        <v>29</v>
      </c>
      <c r="H4" s="107" t="s">
        <v>60</v>
      </c>
      <c r="I4" s="108"/>
      <c r="J4" s="104"/>
      <c r="K4" s="108">
        <v>1500</v>
      </c>
      <c r="L4" s="115">
        <f>K4*0.09</f>
        <v>135</v>
      </c>
      <c r="M4" s="115">
        <f>K4*0.02</f>
        <v>30</v>
      </c>
      <c r="N4" s="116">
        <f t="shared" si="0"/>
        <v>1665</v>
      </c>
    </row>
    <row r="5" spans="1:19" ht="85" x14ac:dyDescent="0.2">
      <c r="A5" s="104" t="s">
        <v>57</v>
      </c>
      <c r="B5" s="105" t="s">
        <v>30</v>
      </c>
      <c r="C5" s="105" t="s">
        <v>65</v>
      </c>
      <c r="D5" s="106" t="s">
        <v>66</v>
      </c>
      <c r="E5" s="106" t="s">
        <v>59</v>
      </c>
      <c r="F5" s="107" t="s">
        <v>27</v>
      </c>
      <c r="G5" s="107" t="s">
        <v>29</v>
      </c>
      <c r="H5" s="107" t="s">
        <v>67</v>
      </c>
      <c r="I5" s="108"/>
      <c r="J5" s="104"/>
      <c r="K5" s="108">
        <v>1000</v>
      </c>
      <c r="L5" s="115">
        <f>K5*0.09</f>
        <v>90</v>
      </c>
      <c r="M5" s="115">
        <f>K5*0.02</f>
        <v>20</v>
      </c>
      <c r="N5" s="116">
        <f t="shared" si="0"/>
        <v>1110</v>
      </c>
    </row>
    <row r="6" spans="1:19" ht="68" x14ac:dyDescent="0.2">
      <c r="A6" s="104" t="s">
        <v>57</v>
      </c>
      <c r="B6" s="105" t="s">
        <v>24</v>
      </c>
      <c r="C6" s="105" t="s">
        <v>63</v>
      </c>
      <c r="D6" s="106" t="s">
        <v>68</v>
      </c>
      <c r="E6" s="106" t="s">
        <v>59</v>
      </c>
      <c r="F6" s="107" t="s">
        <v>27</v>
      </c>
      <c r="G6" s="107" t="s">
        <v>29</v>
      </c>
      <c r="H6" s="107" t="s">
        <v>69</v>
      </c>
      <c r="I6" s="108"/>
      <c r="J6" s="104"/>
      <c r="K6" s="108">
        <v>1250</v>
      </c>
      <c r="L6" s="115">
        <f>K6*0.09</f>
        <v>112.5</v>
      </c>
      <c r="M6" s="115">
        <f>K6*0.02</f>
        <v>25</v>
      </c>
      <c r="N6" s="116">
        <f t="shared" si="0"/>
        <v>1387.5</v>
      </c>
    </row>
    <row r="7" spans="1:19" ht="68" x14ac:dyDescent="0.2">
      <c r="A7" s="104" t="s">
        <v>57</v>
      </c>
      <c r="B7" s="105" t="s">
        <v>30</v>
      </c>
      <c r="C7" s="105" t="s">
        <v>70</v>
      </c>
      <c r="D7" s="112" t="s">
        <v>71</v>
      </c>
      <c r="E7" s="106" t="s">
        <v>59</v>
      </c>
      <c r="F7" s="107" t="s">
        <v>27</v>
      </c>
      <c r="G7" s="107" t="s">
        <v>29</v>
      </c>
      <c r="H7" s="104" t="s">
        <v>72</v>
      </c>
      <c r="I7" s="108"/>
      <c r="J7" s="107"/>
      <c r="K7" s="108">
        <v>1500</v>
      </c>
      <c r="L7" s="115">
        <v>0</v>
      </c>
      <c r="M7" s="115">
        <v>0</v>
      </c>
      <c r="N7" s="122">
        <f t="shared" si="0"/>
        <v>1500</v>
      </c>
    </row>
    <row r="8" spans="1:19" ht="17" thickBot="1" x14ac:dyDescent="0.25"/>
    <row r="9" spans="1:19" ht="34" x14ac:dyDescent="0.2">
      <c r="A9" s="104" t="s">
        <v>73</v>
      </c>
      <c r="B9" s="105" t="s">
        <v>24</v>
      </c>
      <c r="C9" s="105" t="s">
        <v>25</v>
      </c>
      <c r="D9" s="106" t="s">
        <v>74</v>
      </c>
      <c r="E9" s="346" t="s">
        <v>90</v>
      </c>
      <c r="F9" s="107" t="s">
        <v>27</v>
      </c>
      <c r="G9" s="107" t="s">
        <v>75</v>
      </c>
      <c r="H9" s="107">
        <v>10</v>
      </c>
      <c r="I9" s="108">
        <v>4000</v>
      </c>
      <c r="J9" s="104">
        <v>1</v>
      </c>
      <c r="K9" s="108">
        <v>4000</v>
      </c>
      <c r="L9" s="108">
        <v>360</v>
      </c>
      <c r="M9" s="108">
        <v>200</v>
      </c>
      <c r="N9" s="109">
        <v>4560</v>
      </c>
    </row>
    <row r="10" spans="1:19" ht="68" x14ac:dyDescent="0.2">
      <c r="A10" s="104" t="s">
        <v>73</v>
      </c>
      <c r="B10" s="105" t="s">
        <v>24</v>
      </c>
      <c r="C10" s="105" t="s">
        <v>63</v>
      </c>
      <c r="D10" s="106" t="s">
        <v>248</v>
      </c>
      <c r="E10" s="347"/>
      <c r="F10" s="107" t="s">
        <v>27</v>
      </c>
      <c r="G10" s="107" t="s">
        <v>77</v>
      </c>
      <c r="H10" s="107"/>
      <c r="I10" s="108">
        <v>12960</v>
      </c>
      <c r="J10" s="104">
        <v>3</v>
      </c>
      <c r="K10" s="108">
        <v>38880</v>
      </c>
      <c r="L10" s="108">
        <v>2916</v>
      </c>
      <c r="M10" s="108"/>
      <c r="N10" s="109">
        <v>41796</v>
      </c>
    </row>
    <row r="11" spans="1:19" ht="68" x14ac:dyDescent="0.2">
      <c r="A11" s="104" t="s">
        <v>73</v>
      </c>
      <c r="B11" s="105" t="s">
        <v>24</v>
      </c>
      <c r="C11" s="105" t="s">
        <v>63</v>
      </c>
      <c r="D11" s="106" t="s">
        <v>78</v>
      </c>
      <c r="E11" s="347"/>
      <c r="F11" s="107" t="s">
        <v>27</v>
      </c>
      <c r="G11" s="107" t="s">
        <v>77</v>
      </c>
      <c r="H11" s="107"/>
      <c r="I11" s="108">
        <v>10800</v>
      </c>
      <c r="J11" s="104">
        <v>4</v>
      </c>
      <c r="K11" s="108">
        <v>43200</v>
      </c>
      <c r="L11" s="108">
        <v>3888</v>
      </c>
      <c r="M11" s="108"/>
      <c r="N11" s="109">
        <v>47088</v>
      </c>
    </row>
    <row r="12" spans="1:19" ht="51" x14ac:dyDescent="0.2">
      <c r="A12" s="104" t="s">
        <v>73</v>
      </c>
      <c r="B12" s="105" t="s">
        <v>24</v>
      </c>
      <c r="C12" s="105" t="s">
        <v>63</v>
      </c>
      <c r="D12" s="106" t="s">
        <v>79</v>
      </c>
      <c r="E12" s="347"/>
      <c r="F12" s="107" t="s">
        <v>27</v>
      </c>
      <c r="G12" s="107" t="s">
        <v>77</v>
      </c>
      <c r="H12" s="107"/>
      <c r="I12" s="108">
        <v>4000</v>
      </c>
      <c r="J12" s="104">
        <v>1</v>
      </c>
      <c r="K12" s="108">
        <v>4000</v>
      </c>
      <c r="L12" s="108">
        <v>360</v>
      </c>
      <c r="M12" s="108"/>
      <c r="N12" s="109">
        <v>4360</v>
      </c>
    </row>
    <row r="13" spans="1:19" ht="34" x14ac:dyDescent="0.2">
      <c r="A13" s="104" t="s">
        <v>73</v>
      </c>
      <c r="B13" s="105" t="s">
        <v>24</v>
      </c>
      <c r="C13" s="105" t="s">
        <v>63</v>
      </c>
      <c r="D13" s="106" t="s">
        <v>80</v>
      </c>
      <c r="E13" s="347"/>
      <c r="F13" s="107" t="s">
        <v>27</v>
      </c>
      <c r="G13" s="107" t="s">
        <v>77</v>
      </c>
      <c r="H13" s="107"/>
      <c r="I13" s="108">
        <v>8000</v>
      </c>
      <c r="J13" s="104"/>
      <c r="K13" s="108">
        <v>8000</v>
      </c>
      <c r="L13" s="108">
        <v>720</v>
      </c>
      <c r="M13" s="108">
        <v>250</v>
      </c>
      <c r="N13" s="109">
        <v>8970</v>
      </c>
    </row>
    <row r="14" spans="1:19" ht="34" x14ac:dyDescent="0.2">
      <c r="A14" s="104" t="s">
        <v>81</v>
      </c>
      <c r="B14" s="105" t="s">
        <v>24</v>
      </c>
      <c r="C14" s="105" t="s">
        <v>25</v>
      </c>
      <c r="D14" s="112" t="s">
        <v>82</v>
      </c>
      <c r="E14" s="347"/>
      <c r="F14" s="107" t="s">
        <v>27</v>
      </c>
      <c r="G14" s="107" t="s">
        <v>75</v>
      </c>
      <c r="H14" s="104">
        <v>10</v>
      </c>
      <c r="I14" s="108">
        <v>400</v>
      </c>
      <c r="J14" s="107">
        <v>2</v>
      </c>
      <c r="K14" s="108">
        <v>800</v>
      </c>
      <c r="L14" s="108">
        <v>72</v>
      </c>
      <c r="M14" s="108">
        <v>50</v>
      </c>
      <c r="N14" s="109">
        <v>922</v>
      </c>
    </row>
    <row r="15" spans="1:19" ht="34" x14ac:dyDescent="0.2">
      <c r="A15" s="104" t="s">
        <v>73</v>
      </c>
      <c r="B15" s="105" t="s">
        <v>24</v>
      </c>
      <c r="C15" s="105" t="s">
        <v>25</v>
      </c>
      <c r="D15" s="112" t="s">
        <v>83</v>
      </c>
      <c r="E15" s="347"/>
      <c r="F15" s="107" t="s">
        <v>27</v>
      </c>
      <c r="G15" s="107" t="s">
        <v>75</v>
      </c>
      <c r="H15" s="104">
        <v>10</v>
      </c>
      <c r="I15" s="108">
        <v>900</v>
      </c>
      <c r="J15" s="107">
        <v>2</v>
      </c>
      <c r="K15" s="108">
        <v>1800</v>
      </c>
      <c r="L15" s="108">
        <v>162</v>
      </c>
      <c r="M15" s="108">
        <v>60</v>
      </c>
      <c r="N15" s="109">
        <v>2022</v>
      </c>
    </row>
    <row r="16" spans="1:19" x14ac:dyDescent="0.2">
      <c r="A16" s="104"/>
      <c r="B16" s="105"/>
      <c r="C16" s="105"/>
      <c r="D16" s="112"/>
      <c r="E16" s="347"/>
      <c r="F16" s="107"/>
      <c r="G16" s="107"/>
      <c r="H16" s="104"/>
      <c r="I16" s="108"/>
      <c r="J16" s="107"/>
      <c r="K16" s="108"/>
      <c r="L16" s="108"/>
      <c r="M16" s="108"/>
      <c r="N16" s="109"/>
    </row>
    <row r="17" spans="1:14" ht="34" x14ac:dyDescent="0.2">
      <c r="A17" s="104" t="s">
        <v>73</v>
      </c>
      <c r="B17" s="105" t="s">
        <v>104</v>
      </c>
      <c r="C17" s="105" t="s">
        <v>25</v>
      </c>
      <c r="D17" s="112" t="s">
        <v>85</v>
      </c>
      <c r="E17" s="347"/>
      <c r="F17" s="107" t="s">
        <v>27</v>
      </c>
      <c r="G17" s="107" t="s">
        <v>75</v>
      </c>
      <c r="H17" s="104">
        <v>10</v>
      </c>
      <c r="I17" s="108">
        <v>2500</v>
      </c>
      <c r="J17" s="107">
        <v>1</v>
      </c>
      <c r="K17" s="108">
        <v>2500</v>
      </c>
      <c r="L17" s="108">
        <v>225</v>
      </c>
      <c r="M17" s="108">
        <v>80</v>
      </c>
      <c r="N17" s="109">
        <v>2805</v>
      </c>
    </row>
    <row r="18" spans="1:14" x14ac:dyDescent="0.2">
      <c r="A18" s="104"/>
      <c r="B18" s="105"/>
      <c r="C18" s="144"/>
      <c r="D18" s="112"/>
      <c r="E18" s="347"/>
      <c r="F18" s="107"/>
      <c r="G18" s="107"/>
      <c r="H18" s="104"/>
      <c r="I18" s="108"/>
      <c r="J18" s="107"/>
      <c r="K18" s="108"/>
      <c r="L18" s="108"/>
      <c r="M18" s="108"/>
      <c r="N18" s="109"/>
    </row>
    <row r="19" spans="1:14" ht="34" x14ac:dyDescent="0.2">
      <c r="A19" s="104" t="s">
        <v>73</v>
      </c>
      <c r="B19" s="105" t="s">
        <v>24</v>
      </c>
      <c r="C19" s="144" t="s">
        <v>107</v>
      </c>
      <c r="D19" s="112" t="s">
        <v>87</v>
      </c>
      <c r="E19" s="347"/>
      <c r="F19" s="107" t="s">
        <v>27</v>
      </c>
      <c r="G19" s="107" t="s">
        <v>75</v>
      </c>
      <c r="H19" s="104"/>
      <c r="I19" s="108">
        <v>5000</v>
      </c>
      <c r="J19" s="107"/>
      <c r="K19" s="108">
        <v>5000</v>
      </c>
      <c r="L19" s="108"/>
      <c r="M19" s="108"/>
      <c r="N19" s="109">
        <v>5000</v>
      </c>
    </row>
    <row r="20" spans="1:14" ht="34" x14ac:dyDescent="0.2">
      <c r="A20" s="104" t="s">
        <v>73</v>
      </c>
      <c r="B20" s="105" t="s">
        <v>104</v>
      </c>
      <c r="C20" s="105" t="s">
        <v>63</v>
      </c>
      <c r="D20" s="112" t="s">
        <v>88</v>
      </c>
      <c r="E20" s="347"/>
      <c r="F20" s="107" t="s">
        <v>27</v>
      </c>
      <c r="G20" s="107" t="s">
        <v>75</v>
      </c>
      <c r="H20" s="104">
        <v>10</v>
      </c>
      <c r="I20" s="108">
        <v>45</v>
      </c>
      <c r="J20" s="107">
        <v>10</v>
      </c>
      <c r="K20" s="108">
        <v>450</v>
      </c>
      <c r="L20" s="108">
        <v>40.5</v>
      </c>
      <c r="M20" s="108">
        <v>20</v>
      </c>
      <c r="N20" s="109">
        <v>510.5</v>
      </c>
    </row>
    <row r="21" spans="1:14" ht="17" x14ac:dyDescent="0.2">
      <c r="A21" s="123" t="s">
        <v>73</v>
      </c>
      <c r="B21" s="105" t="s">
        <v>104</v>
      </c>
      <c r="C21" s="124" t="s">
        <v>25</v>
      </c>
      <c r="D21" s="125" t="s">
        <v>89</v>
      </c>
      <c r="E21" s="347"/>
      <c r="F21" s="126" t="s">
        <v>27</v>
      </c>
      <c r="G21" s="126" t="s">
        <v>75</v>
      </c>
      <c r="H21" s="123">
        <v>10</v>
      </c>
      <c r="I21" s="127">
        <v>600</v>
      </c>
      <c r="J21" s="126">
        <v>1</v>
      </c>
      <c r="K21" s="127">
        <v>600</v>
      </c>
      <c r="L21" s="127">
        <v>54</v>
      </c>
      <c r="M21" s="127">
        <v>30</v>
      </c>
      <c r="N21" s="128">
        <v>684</v>
      </c>
    </row>
    <row r="23" spans="1:14" ht="51" x14ac:dyDescent="0.2">
      <c r="A23" s="129" t="s">
        <v>92</v>
      </c>
      <c r="B23" s="86" t="s">
        <v>24</v>
      </c>
      <c r="C23" s="86" t="s">
        <v>93</v>
      </c>
      <c r="D23" s="87" t="s">
        <v>94</v>
      </c>
      <c r="E23" s="87" t="s">
        <v>95</v>
      </c>
      <c r="F23" s="130" t="s">
        <v>96</v>
      </c>
      <c r="G23" s="130" t="s">
        <v>77</v>
      </c>
      <c r="H23" s="131" t="s">
        <v>77</v>
      </c>
      <c r="I23" s="132">
        <v>2000</v>
      </c>
      <c r="J23" s="133">
        <v>10</v>
      </c>
      <c r="K23" s="134">
        <f t="shared" ref="K23:K39" si="1">I23*J23</f>
        <v>20000</v>
      </c>
      <c r="L23" s="134">
        <f t="shared" ref="L23:L33" si="2">K23*0.09</f>
        <v>1800</v>
      </c>
      <c r="M23" s="88" t="s">
        <v>77</v>
      </c>
      <c r="N23" s="135">
        <f t="shared" ref="N23:N32" si="3">SUM(K23:L23)</f>
        <v>21800</v>
      </c>
    </row>
    <row r="24" spans="1:14" ht="51" x14ac:dyDescent="0.2">
      <c r="A24" s="129" t="s">
        <v>97</v>
      </c>
      <c r="B24" s="86" t="s">
        <v>24</v>
      </c>
      <c r="C24" s="86" t="s">
        <v>93</v>
      </c>
      <c r="D24" s="87" t="s">
        <v>98</v>
      </c>
      <c r="E24" s="87" t="s">
        <v>99</v>
      </c>
      <c r="F24" s="130" t="s">
        <v>96</v>
      </c>
      <c r="G24" s="130" t="s">
        <v>77</v>
      </c>
      <c r="H24" s="131" t="s">
        <v>77</v>
      </c>
      <c r="I24" s="136">
        <v>300</v>
      </c>
      <c r="J24" s="133">
        <v>10</v>
      </c>
      <c r="K24" s="134">
        <f t="shared" si="1"/>
        <v>3000</v>
      </c>
      <c r="L24" s="134">
        <f t="shared" si="2"/>
        <v>270</v>
      </c>
      <c r="M24" s="88" t="s">
        <v>77</v>
      </c>
      <c r="N24" s="89">
        <f t="shared" si="3"/>
        <v>3270</v>
      </c>
    </row>
    <row r="25" spans="1:14" ht="187" x14ac:dyDescent="0.2">
      <c r="A25" s="137" t="s">
        <v>92</v>
      </c>
      <c r="B25" s="137" t="s">
        <v>24</v>
      </c>
      <c r="C25" s="86" t="s">
        <v>100</v>
      </c>
      <c r="D25" s="87" t="s">
        <v>101</v>
      </c>
      <c r="E25" s="87" t="s">
        <v>102</v>
      </c>
      <c r="F25" s="130" t="s">
        <v>96</v>
      </c>
      <c r="G25" s="130" t="s">
        <v>77</v>
      </c>
      <c r="H25" s="131" t="s">
        <v>103</v>
      </c>
      <c r="I25" s="136">
        <v>3000</v>
      </c>
      <c r="J25" s="133">
        <v>1</v>
      </c>
      <c r="K25" s="134">
        <f t="shared" si="1"/>
        <v>3000</v>
      </c>
      <c r="L25" s="134">
        <f t="shared" si="2"/>
        <v>270</v>
      </c>
      <c r="M25" s="88" t="s">
        <v>77</v>
      </c>
      <c r="N25" s="89">
        <f t="shared" si="3"/>
        <v>3270</v>
      </c>
    </row>
    <row r="26" spans="1:14" ht="68" x14ac:dyDescent="0.2">
      <c r="A26" s="129" t="s">
        <v>97</v>
      </c>
      <c r="B26" s="86" t="s">
        <v>104</v>
      </c>
      <c r="C26" s="86" t="s">
        <v>100</v>
      </c>
      <c r="D26" s="87" t="s">
        <v>105</v>
      </c>
      <c r="E26" s="87" t="s">
        <v>106</v>
      </c>
      <c r="F26" s="130" t="s">
        <v>96</v>
      </c>
      <c r="G26" s="130" t="s">
        <v>29</v>
      </c>
      <c r="H26" s="138">
        <v>5</v>
      </c>
      <c r="I26" s="136">
        <v>5000</v>
      </c>
      <c r="J26" s="133">
        <v>1</v>
      </c>
      <c r="K26" s="134">
        <f t="shared" si="1"/>
        <v>5000</v>
      </c>
      <c r="L26" s="134">
        <f t="shared" si="2"/>
        <v>450</v>
      </c>
      <c r="M26" s="90" t="s">
        <v>77</v>
      </c>
      <c r="N26" s="89">
        <f t="shared" si="3"/>
        <v>5450</v>
      </c>
    </row>
    <row r="27" spans="1:14" ht="68" x14ac:dyDescent="0.2">
      <c r="A27" s="129" t="s">
        <v>92</v>
      </c>
      <c r="B27" s="86" t="s">
        <v>24</v>
      </c>
      <c r="C27" s="86" t="s">
        <v>107</v>
      </c>
      <c r="D27" s="87" t="s">
        <v>108</v>
      </c>
      <c r="E27" s="87" t="s">
        <v>109</v>
      </c>
      <c r="F27" s="130" t="s">
        <v>96</v>
      </c>
      <c r="G27" s="130" t="s">
        <v>29</v>
      </c>
      <c r="H27" s="131" t="s">
        <v>77</v>
      </c>
      <c r="I27" s="136">
        <v>27000</v>
      </c>
      <c r="J27" s="133">
        <v>1</v>
      </c>
      <c r="K27" s="134">
        <f t="shared" si="1"/>
        <v>27000</v>
      </c>
      <c r="L27" s="134">
        <f t="shared" si="2"/>
        <v>2430</v>
      </c>
      <c r="M27" s="90" t="s">
        <v>77</v>
      </c>
      <c r="N27" s="89">
        <f t="shared" si="3"/>
        <v>29430</v>
      </c>
    </row>
    <row r="28" spans="1:14" ht="51" x14ac:dyDescent="0.2">
      <c r="A28" s="129" t="s">
        <v>92</v>
      </c>
      <c r="B28" s="86" t="s">
        <v>24</v>
      </c>
      <c r="C28" s="86" t="s">
        <v>110</v>
      </c>
      <c r="D28" s="87" t="s">
        <v>111</v>
      </c>
      <c r="E28" s="87" t="s">
        <v>112</v>
      </c>
      <c r="F28" s="130" t="s">
        <v>96</v>
      </c>
      <c r="G28" s="130" t="s">
        <v>29</v>
      </c>
      <c r="H28" s="131" t="s">
        <v>103</v>
      </c>
      <c r="I28" s="91">
        <v>40000</v>
      </c>
      <c r="J28" s="133">
        <v>1</v>
      </c>
      <c r="K28" s="134">
        <f t="shared" si="1"/>
        <v>40000</v>
      </c>
      <c r="L28" s="134">
        <f t="shared" si="2"/>
        <v>3600</v>
      </c>
      <c r="M28" s="92" t="s">
        <v>77</v>
      </c>
      <c r="N28" s="89">
        <f t="shared" si="3"/>
        <v>43600</v>
      </c>
    </row>
    <row r="29" spans="1:14" ht="85" x14ac:dyDescent="0.2">
      <c r="A29" s="129" t="s">
        <v>97</v>
      </c>
      <c r="B29" s="86" t="s">
        <v>24</v>
      </c>
      <c r="C29" s="86" t="s">
        <v>107</v>
      </c>
      <c r="D29" s="87" t="s">
        <v>113</v>
      </c>
      <c r="E29" s="87" t="s">
        <v>114</v>
      </c>
      <c r="F29" s="130" t="s">
        <v>96</v>
      </c>
      <c r="G29" s="130" t="s">
        <v>29</v>
      </c>
      <c r="H29" s="131" t="s">
        <v>77</v>
      </c>
      <c r="I29" s="136">
        <v>8000</v>
      </c>
      <c r="J29" s="133">
        <v>1</v>
      </c>
      <c r="K29" s="134">
        <f t="shared" si="1"/>
        <v>8000</v>
      </c>
      <c r="L29" s="134">
        <f t="shared" si="2"/>
        <v>720</v>
      </c>
      <c r="M29" s="139" t="s">
        <v>77</v>
      </c>
      <c r="N29" s="93">
        <f t="shared" si="3"/>
        <v>8720</v>
      </c>
    </row>
    <row r="30" spans="1:14" ht="68" x14ac:dyDescent="0.2">
      <c r="A30" s="129" t="s">
        <v>92</v>
      </c>
      <c r="B30" s="86" t="s">
        <v>24</v>
      </c>
      <c r="C30" s="144" t="s">
        <v>127</v>
      </c>
      <c r="D30" s="87" t="s">
        <v>115</v>
      </c>
      <c r="E30" s="87" t="s">
        <v>116</v>
      </c>
      <c r="F30" s="130" t="s">
        <v>96</v>
      </c>
      <c r="G30" s="130" t="s">
        <v>29</v>
      </c>
      <c r="H30" s="131" t="s">
        <v>77</v>
      </c>
      <c r="I30" s="136">
        <v>8000</v>
      </c>
      <c r="J30" s="133">
        <v>1</v>
      </c>
      <c r="K30" s="134">
        <f t="shared" si="1"/>
        <v>8000</v>
      </c>
      <c r="L30" s="134">
        <f t="shared" si="2"/>
        <v>720</v>
      </c>
      <c r="M30" s="140" t="s">
        <v>77</v>
      </c>
      <c r="N30" s="93">
        <f t="shared" si="3"/>
        <v>8720</v>
      </c>
    </row>
    <row r="31" spans="1:14" ht="68" x14ac:dyDescent="0.2">
      <c r="A31" s="129" t="s">
        <v>92</v>
      </c>
      <c r="B31" s="86" t="s">
        <v>24</v>
      </c>
      <c r="C31" s="86" t="s">
        <v>107</v>
      </c>
      <c r="D31" s="87" t="s">
        <v>117</v>
      </c>
      <c r="E31" s="87" t="s">
        <v>118</v>
      </c>
      <c r="F31" s="130" t="s">
        <v>96</v>
      </c>
      <c r="G31" s="130" t="s">
        <v>29</v>
      </c>
      <c r="H31" s="137" t="s">
        <v>77</v>
      </c>
      <c r="I31" s="141">
        <v>6000</v>
      </c>
      <c r="J31" s="133">
        <v>3</v>
      </c>
      <c r="K31" s="134">
        <f t="shared" si="1"/>
        <v>18000</v>
      </c>
      <c r="L31" s="134">
        <f t="shared" si="2"/>
        <v>1620</v>
      </c>
      <c r="M31" s="88" t="s">
        <v>77</v>
      </c>
      <c r="N31" s="89">
        <f t="shared" si="3"/>
        <v>19620</v>
      </c>
    </row>
    <row r="32" spans="1:14" ht="51" x14ac:dyDescent="0.2">
      <c r="A32" s="129" t="s">
        <v>97</v>
      </c>
      <c r="B32" s="86" t="s">
        <v>104</v>
      </c>
      <c r="C32" s="86" t="s">
        <v>107</v>
      </c>
      <c r="D32" s="87" t="s">
        <v>119</v>
      </c>
      <c r="E32" s="87" t="s">
        <v>120</v>
      </c>
      <c r="F32" s="130" t="s">
        <v>96</v>
      </c>
      <c r="G32" s="142" t="s">
        <v>29</v>
      </c>
      <c r="H32" s="137" t="s">
        <v>77</v>
      </c>
      <c r="I32" s="143">
        <v>90000</v>
      </c>
      <c r="J32" s="133">
        <v>1</v>
      </c>
      <c r="K32" s="134">
        <f t="shared" si="1"/>
        <v>90000</v>
      </c>
      <c r="L32" s="134">
        <f t="shared" si="2"/>
        <v>8100</v>
      </c>
      <c r="M32" s="88" t="s">
        <v>77</v>
      </c>
      <c r="N32" s="89">
        <f t="shared" si="3"/>
        <v>98100</v>
      </c>
    </row>
    <row r="33" spans="1:14" ht="51" x14ac:dyDescent="0.2">
      <c r="A33" s="129" t="s">
        <v>97</v>
      </c>
      <c r="B33" s="86" t="s">
        <v>24</v>
      </c>
      <c r="C33" s="144" t="s">
        <v>127</v>
      </c>
      <c r="D33" s="87" t="s">
        <v>121</v>
      </c>
      <c r="E33" s="87" t="s">
        <v>122</v>
      </c>
      <c r="F33" s="130" t="s">
        <v>96</v>
      </c>
      <c r="G33" s="142" t="s">
        <v>29</v>
      </c>
      <c r="H33" s="137" t="s">
        <v>77</v>
      </c>
      <c r="I33" s="143">
        <v>20000</v>
      </c>
      <c r="J33" s="133">
        <v>1</v>
      </c>
      <c r="K33" s="134">
        <f t="shared" si="1"/>
        <v>20000</v>
      </c>
      <c r="L33" s="134">
        <f t="shared" si="2"/>
        <v>1800</v>
      </c>
      <c r="M33" s="94">
        <v>500</v>
      </c>
      <c r="N33" s="89">
        <f>SUM(K33:M33)</f>
        <v>22300</v>
      </c>
    </row>
    <row r="34" spans="1:14" ht="68" x14ac:dyDescent="0.2">
      <c r="A34" s="129" t="s">
        <v>92</v>
      </c>
      <c r="B34" s="86" t="s">
        <v>104</v>
      </c>
      <c r="C34" s="144" t="s">
        <v>127</v>
      </c>
      <c r="D34" s="87" t="s">
        <v>123</v>
      </c>
      <c r="E34" s="87" t="s">
        <v>124</v>
      </c>
      <c r="F34" s="130" t="s">
        <v>96</v>
      </c>
      <c r="G34" s="142" t="s">
        <v>28</v>
      </c>
      <c r="H34" s="137" t="s">
        <v>77</v>
      </c>
      <c r="I34" s="143">
        <v>10000</v>
      </c>
      <c r="J34" s="133">
        <v>1</v>
      </c>
      <c r="K34" s="134">
        <f t="shared" si="1"/>
        <v>10000</v>
      </c>
      <c r="L34" s="134">
        <f>K34*0.09</f>
        <v>900</v>
      </c>
      <c r="M34" s="94" t="s">
        <v>77</v>
      </c>
      <c r="N34" s="89">
        <f t="shared" ref="N34:N39" si="4">SUM(K34:L34)</f>
        <v>10900</v>
      </c>
    </row>
    <row r="35" spans="1:14" ht="34" x14ac:dyDescent="0.2">
      <c r="A35" s="129" t="s">
        <v>97</v>
      </c>
      <c r="B35" s="86" t="s">
        <v>104</v>
      </c>
      <c r="C35" s="86" t="s">
        <v>107</v>
      </c>
      <c r="D35" s="87" t="s">
        <v>125</v>
      </c>
      <c r="E35" s="87" t="s">
        <v>126</v>
      </c>
      <c r="F35" s="130" t="s">
        <v>96</v>
      </c>
      <c r="G35" s="142" t="s">
        <v>28</v>
      </c>
      <c r="H35" s="137" t="s">
        <v>77</v>
      </c>
      <c r="I35" s="143">
        <v>2000</v>
      </c>
      <c r="J35" s="133">
        <v>3</v>
      </c>
      <c r="K35" s="134">
        <f t="shared" si="1"/>
        <v>6000</v>
      </c>
      <c r="L35" s="134">
        <f>K35*0.09</f>
        <v>540</v>
      </c>
      <c r="M35" s="88" t="s">
        <v>77</v>
      </c>
      <c r="N35" s="89">
        <f t="shared" si="4"/>
        <v>6540</v>
      </c>
    </row>
    <row r="36" spans="1:14" ht="34" x14ac:dyDescent="0.2">
      <c r="A36" s="144" t="s">
        <v>92</v>
      </c>
      <c r="B36" s="144" t="s">
        <v>104</v>
      </c>
      <c r="C36" s="144" t="s">
        <v>127</v>
      </c>
      <c r="D36" s="145" t="s">
        <v>128</v>
      </c>
      <c r="E36" s="146" t="s">
        <v>129</v>
      </c>
      <c r="F36" s="144" t="s">
        <v>27</v>
      </c>
      <c r="G36" s="147" t="s">
        <v>28</v>
      </c>
      <c r="H36" s="144">
        <v>5</v>
      </c>
      <c r="I36" s="148">
        <v>25000</v>
      </c>
      <c r="J36" s="149">
        <v>1</v>
      </c>
      <c r="K36" s="150">
        <f t="shared" si="1"/>
        <v>25000</v>
      </c>
      <c r="L36" s="150">
        <f>K36*0.09</f>
        <v>2250</v>
      </c>
      <c r="M36" s="95" t="s">
        <v>77</v>
      </c>
      <c r="N36" s="96">
        <f t="shared" si="4"/>
        <v>27250</v>
      </c>
    </row>
    <row r="37" spans="1:14" ht="17" x14ac:dyDescent="0.2">
      <c r="A37" s="129" t="s">
        <v>92</v>
      </c>
      <c r="B37" s="86" t="s">
        <v>104</v>
      </c>
      <c r="C37" s="86" t="s">
        <v>130</v>
      </c>
      <c r="D37" s="87" t="s">
        <v>131</v>
      </c>
      <c r="E37" s="87" t="s">
        <v>132</v>
      </c>
      <c r="F37" s="130" t="s">
        <v>96</v>
      </c>
      <c r="G37" s="142" t="s">
        <v>28</v>
      </c>
      <c r="H37" s="137" t="s">
        <v>77</v>
      </c>
      <c r="I37" s="143">
        <v>250</v>
      </c>
      <c r="J37" s="133">
        <v>10</v>
      </c>
      <c r="K37" s="134">
        <f t="shared" si="1"/>
        <v>2500</v>
      </c>
      <c r="L37" s="134">
        <f>K37*0.09</f>
        <v>225</v>
      </c>
      <c r="M37" s="88" t="s">
        <v>77</v>
      </c>
      <c r="N37" s="89">
        <f t="shared" si="4"/>
        <v>2725</v>
      </c>
    </row>
    <row r="38" spans="1:14" ht="17" x14ac:dyDescent="0.2">
      <c r="A38" s="129" t="s">
        <v>92</v>
      </c>
      <c r="B38" s="86" t="s">
        <v>104</v>
      </c>
      <c r="C38" s="86" t="s">
        <v>130</v>
      </c>
      <c r="D38" s="87" t="s">
        <v>133</v>
      </c>
      <c r="E38" s="87" t="s">
        <v>132</v>
      </c>
      <c r="F38" s="130" t="s">
        <v>96</v>
      </c>
      <c r="G38" s="142" t="s">
        <v>28</v>
      </c>
      <c r="H38" s="137" t="s">
        <v>77</v>
      </c>
      <c r="I38" s="143">
        <v>60000</v>
      </c>
      <c r="J38" s="133">
        <v>1</v>
      </c>
      <c r="K38" s="134">
        <f t="shared" si="1"/>
        <v>60000</v>
      </c>
      <c r="L38" s="134">
        <f>K38*0.09</f>
        <v>5400</v>
      </c>
      <c r="M38" s="88" t="s">
        <v>77</v>
      </c>
      <c r="N38" s="89">
        <f t="shared" si="4"/>
        <v>65400</v>
      </c>
    </row>
    <row r="39" spans="1:14" ht="68" x14ac:dyDescent="0.2">
      <c r="A39" s="151" t="s">
        <v>97</v>
      </c>
      <c r="B39" s="97" t="s">
        <v>104</v>
      </c>
      <c r="C39" s="97" t="s">
        <v>130</v>
      </c>
      <c r="D39" s="98" t="s">
        <v>134</v>
      </c>
      <c r="E39" s="98" t="s">
        <v>135</v>
      </c>
      <c r="F39" s="152" t="s">
        <v>96</v>
      </c>
      <c r="G39" s="153" t="s">
        <v>29</v>
      </c>
      <c r="H39" s="137" t="s">
        <v>77</v>
      </c>
      <c r="I39" s="154">
        <v>100</v>
      </c>
      <c r="J39" s="155">
        <v>4</v>
      </c>
      <c r="K39" s="156">
        <f t="shared" si="1"/>
        <v>400</v>
      </c>
      <c r="L39" s="156">
        <f t="shared" ref="L39:L45" si="5">K39*0.09</f>
        <v>36</v>
      </c>
      <c r="M39" s="99" t="s">
        <v>77</v>
      </c>
      <c r="N39" s="89">
        <f t="shared" si="4"/>
        <v>436</v>
      </c>
    </row>
    <row r="40" spans="1:14" x14ac:dyDescent="0.2">
      <c r="A40" s="129"/>
      <c r="B40" s="86"/>
      <c r="C40" s="86"/>
      <c r="D40" s="87"/>
      <c r="E40" s="87"/>
      <c r="F40" s="130"/>
      <c r="G40" s="142"/>
      <c r="H40" s="141"/>
      <c r="I40" s="157"/>
      <c r="J40" s="158"/>
      <c r="K40" s="134"/>
      <c r="L40" s="134"/>
      <c r="M40" s="94"/>
      <c r="N40" s="89"/>
    </row>
    <row r="41" spans="1:14" ht="17" x14ac:dyDescent="0.2">
      <c r="A41" s="129" t="s">
        <v>97</v>
      </c>
      <c r="B41" s="86" t="s">
        <v>104</v>
      </c>
      <c r="C41" s="86" t="s">
        <v>130</v>
      </c>
      <c r="D41" s="87" t="s">
        <v>136</v>
      </c>
      <c r="E41" s="87" t="s">
        <v>137</v>
      </c>
      <c r="F41" s="130" t="s">
        <v>96</v>
      </c>
      <c r="G41" s="142" t="s">
        <v>28</v>
      </c>
      <c r="H41" s="131" t="s">
        <v>77</v>
      </c>
      <c r="I41" s="159">
        <v>15000</v>
      </c>
      <c r="J41" s="133">
        <v>2</v>
      </c>
      <c r="K41" s="134">
        <f>I41*J41</f>
        <v>30000</v>
      </c>
      <c r="L41" s="134">
        <f t="shared" si="5"/>
        <v>2700</v>
      </c>
      <c r="M41" s="88" t="s">
        <v>77</v>
      </c>
      <c r="N41" s="89">
        <f t="shared" ref="N41:N46" si="6">SUM(K41:L41)</f>
        <v>32700</v>
      </c>
    </row>
    <row r="42" spans="1:14" ht="34" x14ac:dyDescent="0.2">
      <c r="A42" s="129" t="s">
        <v>97</v>
      </c>
      <c r="B42" s="86" t="s">
        <v>104</v>
      </c>
      <c r="C42" s="86" t="s">
        <v>130</v>
      </c>
      <c r="D42" s="87" t="s">
        <v>138</v>
      </c>
      <c r="E42" s="87" t="s">
        <v>137</v>
      </c>
      <c r="F42" s="130" t="s">
        <v>96</v>
      </c>
      <c r="G42" s="142" t="s">
        <v>28</v>
      </c>
      <c r="H42" s="137" t="s">
        <v>77</v>
      </c>
      <c r="I42" s="143">
        <v>3000</v>
      </c>
      <c r="J42" s="133">
        <v>4</v>
      </c>
      <c r="K42" s="134">
        <f>I42*J42</f>
        <v>12000</v>
      </c>
      <c r="L42" s="134">
        <f t="shared" si="5"/>
        <v>1080</v>
      </c>
      <c r="M42" s="88" t="s">
        <v>77</v>
      </c>
      <c r="N42" s="89">
        <f t="shared" si="6"/>
        <v>13080</v>
      </c>
    </row>
    <row r="43" spans="1:14" ht="35" thickBot="1" x14ac:dyDescent="0.25">
      <c r="A43" s="129" t="s">
        <v>97</v>
      </c>
      <c r="B43" s="86" t="s">
        <v>104</v>
      </c>
      <c r="C43" s="86" t="s">
        <v>130</v>
      </c>
      <c r="D43" s="87" t="s">
        <v>139</v>
      </c>
      <c r="E43" s="87" t="s">
        <v>137</v>
      </c>
      <c r="F43" s="130" t="s">
        <v>96</v>
      </c>
      <c r="G43" s="142" t="s">
        <v>28</v>
      </c>
      <c r="H43" s="137" t="s">
        <v>77</v>
      </c>
      <c r="I43" s="143">
        <v>9000</v>
      </c>
      <c r="J43" s="133">
        <v>4</v>
      </c>
      <c r="K43" s="134">
        <f>I43*J43</f>
        <v>36000</v>
      </c>
      <c r="L43" s="134">
        <f t="shared" si="5"/>
        <v>3240</v>
      </c>
      <c r="M43" s="88" t="s">
        <v>77</v>
      </c>
      <c r="N43" s="89">
        <f t="shared" si="6"/>
        <v>39240</v>
      </c>
    </row>
    <row r="44" spans="1:14" ht="17" x14ac:dyDescent="0.2">
      <c r="A44" s="129" t="s">
        <v>92</v>
      </c>
      <c r="B44" s="86" t="s">
        <v>104</v>
      </c>
      <c r="C44" s="86" t="s">
        <v>130</v>
      </c>
      <c r="D44" s="87"/>
      <c r="E44" s="87"/>
      <c r="F44" s="130"/>
      <c r="G44" s="142"/>
      <c r="H44" s="137"/>
      <c r="I44" s="143"/>
      <c r="J44" s="133"/>
      <c r="K44" s="134"/>
      <c r="L44" s="134"/>
      <c r="M44" s="88"/>
      <c r="N44" s="100"/>
    </row>
    <row r="45" spans="1:14" ht="34" x14ac:dyDescent="0.2">
      <c r="A45" s="129" t="s">
        <v>97</v>
      </c>
      <c r="B45" s="86" t="s">
        <v>104</v>
      </c>
      <c r="C45" s="86" t="s">
        <v>130</v>
      </c>
      <c r="D45" s="87" t="s">
        <v>140</v>
      </c>
      <c r="E45" s="87" t="s">
        <v>141</v>
      </c>
      <c r="F45" s="130" t="s">
        <v>96</v>
      </c>
      <c r="G45" s="142" t="s">
        <v>29</v>
      </c>
      <c r="H45" s="137" t="s">
        <v>77</v>
      </c>
      <c r="I45" s="143">
        <v>61</v>
      </c>
      <c r="J45" s="133">
        <v>30</v>
      </c>
      <c r="K45" s="134">
        <f>I45*J45</f>
        <v>1830</v>
      </c>
      <c r="L45" s="134">
        <f t="shared" si="5"/>
        <v>164.7</v>
      </c>
      <c r="M45" s="101" t="s">
        <v>77</v>
      </c>
      <c r="N45" s="102">
        <f t="shared" si="6"/>
        <v>1994.7</v>
      </c>
    </row>
    <row r="46" spans="1:14" ht="85" x14ac:dyDescent="0.2">
      <c r="A46" s="129" t="s">
        <v>97</v>
      </c>
      <c r="B46" s="105" t="s">
        <v>104</v>
      </c>
      <c r="C46" s="86" t="s">
        <v>142</v>
      </c>
      <c r="D46" s="87" t="s">
        <v>143</v>
      </c>
      <c r="E46" s="87" t="s">
        <v>144</v>
      </c>
      <c r="F46" s="130" t="s">
        <v>96</v>
      </c>
      <c r="G46" s="142" t="s">
        <v>28</v>
      </c>
      <c r="H46" s="137" t="s">
        <v>77</v>
      </c>
      <c r="I46" s="143">
        <v>1250</v>
      </c>
      <c r="J46" s="133">
        <v>10</v>
      </c>
      <c r="K46" s="134">
        <f>(I46*J46)</f>
        <v>12500</v>
      </c>
      <c r="L46" s="134">
        <f>K46*0.09</f>
        <v>1125</v>
      </c>
      <c r="M46" s="101" t="s">
        <v>77</v>
      </c>
      <c r="N46" s="89">
        <f t="shared" si="6"/>
        <v>13625</v>
      </c>
    </row>
    <row r="47" spans="1:14" ht="34" x14ac:dyDescent="0.2">
      <c r="A47" s="151" t="s">
        <v>92</v>
      </c>
      <c r="B47" s="105" t="s">
        <v>104</v>
      </c>
      <c r="C47" s="86" t="s">
        <v>130</v>
      </c>
      <c r="D47" s="87" t="s">
        <v>145</v>
      </c>
      <c r="E47" s="87" t="s">
        <v>146</v>
      </c>
      <c r="F47" s="130" t="s">
        <v>96</v>
      </c>
      <c r="G47" s="142" t="s">
        <v>29</v>
      </c>
      <c r="H47" s="141" t="s">
        <v>77</v>
      </c>
      <c r="I47" s="159">
        <v>3000</v>
      </c>
      <c r="J47" s="133">
        <v>1</v>
      </c>
      <c r="K47" s="134">
        <f>(I47*J47)</f>
        <v>3000</v>
      </c>
      <c r="L47" s="134">
        <f>(K47*0.09)</f>
        <v>270</v>
      </c>
      <c r="M47" s="103" t="s">
        <v>77</v>
      </c>
      <c r="N47" s="102">
        <f>SUM(K47:L47)</f>
        <v>3270</v>
      </c>
    </row>
    <row r="48" spans="1:14" ht="51" x14ac:dyDescent="0.2">
      <c r="A48" s="129" t="s">
        <v>92</v>
      </c>
      <c r="B48" s="105" t="s">
        <v>104</v>
      </c>
      <c r="C48" s="86" t="s">
        <v>130</v>
      </c>
      <c r="D48" s="87" t="s">
        <v>147</v>
      </c>
      <c r="E48" s="87" t="s">
        <v>148</v>
      </c>
      <c r="F48" s="130" t="s">
        <v>96</v>
      </c>
      <c r="G48" s="142" t="s">
        <v>29</v>
      </c>
      <c r="H48" s="137" t="s">
        <v>77</v>
      </c>
      <c r="I48" s="143">
        <v>11000</v>
      </c>
      <c r="J48" s="133">
        <v>1</v>
      </c>
      <c r="K48" s="134">
        <f>I48*J48</f>
        <v>11000</v>
      </c>
      <c r="L48" s="134">
        <f>K48*0.09</f>
        <v>990</v>
      </c>
      <c r="M48" s="101" t="s">
        <v>77</v>
      </c>
      <c r="N48" s="89">
        <f>SUM(K48:L48)</f>
        <v>11990</v>
      </c>
    </row>
    <row r="49" spans="1:14" ht="119" x14ac:dyDescent="0.2">
      <c r="A49" s="160" t="s">
        <v>97</v>
      </c>
      <c r="B49" s="105" t="s">
        <v>104</v>
      </c>
      <c r="C49" s="86" t="s">
        <v>130</v>
      </c>
      <c r="D49" s="87" t="s">
        <v>149</v>
      </c>
      <c r="E49" s="87" t="s">
        <v>150</v>
      </c>
      <c r="F49" s="130" t="s">
        <v>96</v>
      </c>
      <c r="G49" s="142" t="s">
        <v>28</v>
      </c>
      <c r="H49" s="137" t="s">
        <v>77</v>
      </c>
      <c r="I49" s="143">
        <v>65000</v>
      </c>
      <c r="J49" s="133">
        <v>1</v>
      </c>
      <c r="K49" s="134">
        <f>I49*J49</f>
        <v>65000</v>
      </c>
      <c r="L49" s="134">
        <f>K49*0.09</f>
        <v>5850</v>
      </c>
      <c r="M49" s="101" t="s">
        <v>77</v>
      </c>
      <c r="N49" s="89">
        <f>SUM(K49:L49)</f>
        <v>70850</v>
      </c>
    </row>
    <row r="50" spans="1:14" ht="34" x14ac:dyDescent="0.2">
      <c r="A50" s="160" t="s">
        <v>97</v>
      </c>
      <c r="B50" s="105" t="s">
        <v>104</v>
      </c>
      <c r="C50" s="86" t="s">
        <v>130</v>
      </c>
      <c r="D50" s="87" t="s">
        <v>151</v>
      </c>
      <c r="E50" s="87" t="s">
        <v>152</v>
      </c>
      <c r="F50" s="130" t="s">
        <v>96</v>
      </c>
      <c r="G50" s="142" t="s">
        <v>29</v>
      </c>
      <c r="H50" s="137" t="s">
        <v>77</v>
      </c>
      <c r="I50" s="143">
        <v>500</v>
      </c>
      <c r="J50" s="133">
        <v>3</v>
      </c>
      <c r="K50" s="134">
        <f>I50*J50</f>
        <v>1500</v>
      </c>
      <c r="L50" s="134">
        <f>K50*0.09</f>
        <v>135</v>
      </c>
      <c r="M50" s="101" t="s">
        <v>77</v>
      </c>
      <c r="N50" s="89">
        <f>SUM(K50:L50)</f>
        <v>1635</v>
      </c>
    </row>
    <row r="53" spans="1:14" ht="68" x14ac:dyDescent="0.2">
      <c r="A53" s="119" t="s">
        <v>160</v>
      </c>
      <c r="B53" s="165" t="s">
        <v>161</v>
      </c>
      <c r="C53" s="119" t="s">
        <v>162</v>
      </c>
      <c r="D53" s="166" t="s">
        <v>163</v>
      </c>
      <c r="E53" s="167" t="s">
        <v>164</v>
      </c>
      <c r="F53" s="107" t="s">
        <v>27</v>
      </c>
      <c r="G53" s="107" t="s">
        <v>165</v>
      </c>
      <c r="H53" s="104">
        <v>1</v>
      </c>
      <c r="I53" s="108"/>
      <c r="J53" s="107">
        <v>1</v>
      </c>
      <c r="K53" s="108">
        <v>10000</v>
      </c>
      <c r="L53" s="108">
        <v>900</v>
      </c>
      <c r="M53" s="108">
        <v>1000</v>
      </c>
      <c r="N53" s="109">
        <v>11900</v>
      </c>
    </row>
    <row r="54" spans="1:14" ht="409.5" x14ac:dyDescent="0.2">
      <c r="A54" s="104" t="s">
        <v>166</v>
      </c>
      <c r="B54" s="168" t="s">
        <v>167</v>
      </c>
      <c r="C54" s="105" t="s">
        <v>168</v>
      </c>
      <c r="D54" s="112" t="s">
        <v>169</v>
      </c>
      <c r="E54" s="106" t="s">
        <v>170</v>
      </c>
      <c r="F54" s="107" t="s">
        <v>27</v>
      </c>
      <c r="G54" s="107" t="s">
        <v>75</v>
      </c>
      <c r="H54" s="104">
        <v>1</v>
      </c>
      <c r="I54" s="108">
        <v>200</v>
      </c>
      <c r="J54" s="107">
        <v>1</v>
      </c>
      <c r="K54" s="108">
        <v>200</v>
      </c>
      <c r="L54" s="108">
        <v>0</v>
      </c>
      <c r="M54" s="108">
        <v>0</v>
      </c>
      <c r="N54" s="109">
        <v>200</v>
      </c>
    </row>
    <row r="55" spans="1:14" ht="62" customHeight="1" x14ac:dyDescent="0.2">
      <c r="A55" s="169" t="s">
        <v>249</v>
      </c>
      <c r="B55" s="168" t="s">
        <v>161</v>
      </c>
      <c r="C55" s="105" t="s">
        <v>130</v>
      </c>
      <c r="D55" s="170" t="s">
        <v>250</v>
      </c>
      <c r="E55" s="171" t="s">
        <v>251</v>
      </c>
      <c r="F55" s="172" t="s">
        <v>96</v>
      </c>
      <c r="G55" s="172" t="s">
        <v>75</v>
      </c>
      <c r="H55" s="172">
        <v>1</v>
      </c>
      <c r="I55" s="173">
        <v>7000</v>
      </c>
      <c r="J55" s="169">
        <v>1</v>
      </c>
      <c r="K55" s="173">
        <v>7000</v>
      </c>
      <c r="L55" s="173">
        <v>700</v>
      </c>
      <c r="M55" s="173">
        <v>2000</v>
      </c>
      <c r="N55" s="174">
        <v>9700</v>
      </c>
    </row>
    <row r="56" spans="1:14" ht="221" x14ac:dyDescent="0.2">
      <c r="A56" s="104" t="s">
        <v>166</v>
      </c>
      <c r="B56" s="168" t="s">
        <v>167</v>
      </c>
      <c r="C56" s="105" t="s">
        <v>168</v>
      </c>
      <c r="D56" s="106" t="s">
        <v>174</v>
      </c>
      <c r="E56" s="106" t="s">
        <v>175</v>
      </c>
      <c r="F56" s="107"/>
      <c r="G56" s="107"/>
      <c r="H56" s="107" t="s">
        <v>176</v>
      </c>
      <c r="I56" s="108"/>
      <c r="J56" s="104"/>
      <c r="K56" s="108">
        <v>30000</v>
      </c>
      <c r="L56" s="108">
        <v>0</v>
      </c>
      <c r="M56" s="108">
        <v>0</v>
      </c>
      <c r="N56" s="109" t="s">
        <v>177</v>
      </c>
    </row>
    <row r="57" spans="1:14" x14ac:dyDescent="0.2">
      <c r="A57" s="66"/>
      <c r="B57" s="66"/>
      <c r="C57" s="66"/>
      <c r="D57" s="66"/>
      <c r="E57" s="66"/>
      <c r="F57" s="68"/>
      <c r="G57" s="68"/>
      <c r="H57" s="68"/>
      <c r="I57" s="66"/>
      <c r="J57" s="66"/>
      <c r="K57" s="66"/>
      <c r="L57" s="66"/>
      <c r="M57" s="66"/>
      <c r="N57" s="66"/>
    </row>
    <row r="58" spans="1:14" ht="272" x14ac:dyDescent="0.2">
      <c r="A58" s="104" t="s">
        <v>166</v>
      </c>
      <c r="B58" s="168" t="s">
        <v>182</v>
      </c>
      <c r="C58" s="105" t="s">
        <v>168</v>
      </c>
      <c r="D58" s="112" t="s">
        <v>183</v>
      </c>
      <c r="E58" s="106" t="s">
        <v>184</v>
      </c>
      <c r="F58" s="107" t="s">
        <v>27</v>
      </c>
      <c r="G58" s="107" t="s">
        <v>185</v>
      </c>
      <c r="H58" s="104" t="s">
        <v>186</v>
      </c>
      <c r="I58" s="108">
        <v>2000</v>
      </c>
      <c r="J58" s="107">
        <v>15</v>
      </c>
      <c r="K58" s="108">
        <v>30000</v>
      </c>
      <c r="L58" s="108">
        <v>2700</v>
      </c>
      <c r="M58" s="108">
        <v>0</v>
      </c>
      <c r="N58" s="109">
        <v>32700</v>
      </c>
    </row>
    <row r="59" spans="1:14" ht="17" x14ac:dyDescent="0.2">
      <c r="A59" s="104" t="s">
        <v>166</v>
      </c>
      <c r="B59" s="168"/>
      <c r="C59" s="105"/>
      <c r="D59" s="106"/>
      <c r="E59" s="106"/>
      <c r="F59" s="107"/>
      <c r="G59" s="107"/>
      <c r="H59" s="107"/>
      <c r="I59" s="108"/>
      <c r="J59" s="104"/>
      <c r="K59" s="176"/>
      <c r="L59" s="177"/>
      <c r="M59" s="173"/>
      <c r="N59" s="178"/>
    </row>
    <row r="60" spans="1:14" ht="17" x14ac:dyDescent="0.2">
      <c r="A60" s="104" t="s">
        <v>166</v>
      </c>
      <c r="B60" s="168"/>
      <c r="C60" s="105"/>
      <c r="D60" s="106"/>
      <c r="E60" s="106"/>
      <c r="F60" s="107"/>
      <c r="G60" s="107"/>
      <c r="H60" s="107"/>
      <c r="I60" s="108"/>
      <c r="J60" s="104"/>
      <c r="K60" s="176"/>
      <c r="L60" s="179"/>
      <c r="M60" s="108"/>
      <c r="N60" s="177"/>
    </row>
    <row r="61" spans="1:14" ht="170" x14ac:dyDescent="0.2">
      <c r="A61" s="169" t="s">
        <v>193</v>
      </c>
      <c r="B61" s="168" t="s">
        <v>171</v>
      </c>
      <c r="C61" s="105" t="s">
        <v>168</v>
      </c>
      <c r="D61" s="175" t="s">
        <v>194</v>
      </c>
      <c r="E61" s="170" t="s">
        <v>195</v>
      </c>
      <c r="F61" s="172" t="s">
        <v>27</v>
      </c>
      <c r="G61" s="172" t="s">
        <v>196</v>
      </c>
      <c r="H61" s="169" t="s">
        <v>173</v>
      </c>
      <c r="I61" s="180" t="s">
        <v>197</v>
      </c>
      <c r="J61" s="172">
        <v>2</v>
      </c>
      <c r="K61" s="173"/>
      <c r="L61" s="173"/>
      <c r="M61" s="173" t="s">
        <v>173</v>
      </c>
      <c r="N61" s="174">
        <v>45000</v>
      </c>
    </row>
    <row r="62" spans="1:14" ht="323" x14ac:dyDescent="0.2">
      <c r="A62" s="110" t="s">
        <v>166</v>
      </c>
      <c r="B62" s="168" t="s">
        <v>167</v>
      </c>
      <c r="C62" s="168" t="s">
        <v>198</v>
      </c>
      <c r="D62" s="181" t="s">
        <v>199</v>
      </c>
      <c r="E62" s="182" t="s">
        <v>200</v>
      </c>
      <c r="F62" s="113" t="s">
        <v>27</v>
      </c>
      <c r="G62" s="113" t="s">
        <v>165</v>
      </c>
      <c r="H62" s="110">
        <v>5</v>
      </c>
      <c r="I62" s="183">
        <v>1000</v>
      </c>
      <c r="J62" s="113">
        <v>20</v>
      </c>
      <c r="K62" s="183">
        <v>20000</v>
      </c>
      <c r="L62" s="183">
        <v>1800</v>
      </c>
      <c r="M62" s="183">
        <v>0</v>
      </c>
      <c r="N62" s="184">
        <v>21800</v>
      </c>
    </row>
    <row r="63" spans="1:14" ht="255" x14ac:dyDescent="0.2">
      <c r="A63" s="104" t="s">
        <v>166</v>
      </c>
      <c r="B63" s="168" t="s">
        <v>30</v>
      </c>
      <c r="C63" s="105" t="s">
        <v>168</v>
      </c>
      <c r="D63" s="112" t="s">
        <v>201</v>
      </c>
      <c r="E63" s="106" t="s">
        <v>202</v>
      </c>
      <c r="F63" s="107" t="s">
        <v>27</v>
      </c>
      <c r="G63" s="107" t="s">
        <v>75</v>
      </c>
      <c r="H63" s="104" t="s">
        <v>203</v>
      </c>
      <c r="I63" s="108">
        <v>5000</v>
      </c>
      <c r="J63" s="107">
        <v>3</v>
      </c>
      <c r="K63" s="108">
        <v>15000</v>
      </c>
      <c r="L63" s="108">
        <v>450</v>
      </c>
      <c r="M63" s="108">
        <v>0</v>
      </c>
      <c r="N63" s="109">
        <v>5450</v>
      </c>
    </row>
    <row r="65" spans="1:14" ht="102" x14ac:dyDescent="0.2">
      <c r="A65" s="185" t="s">
        <v>218</v>
      </c>
      <c r="B65" s="185" t="s">
        <v>24</v>
      </c>
      <c r="C65" s="185" t="s">
        <v>219</v>
      </c>
      <c r="D65" s="186" t="s">
        <v>220</v>
      </c>
      <c r="E65" s="187" t="s">
        <v>221</v>
      </c>
      <c r="F65" s="188" t="s">
        <v>27</v>
      </c>
      <c r="G65" s="188" t="s">
        <v>29</v>
      </c>
      <c r="H65" s="188" t="s">
        <v>60</v>
      </c>
      <c r="I65" s="189">
        <v>8000</v>
      </c>
      <c r="J65" s="190">
        <v>2</v>
      </c>
      <c r="K65" s="191">
        <v>16000</v>
      </c>
      <c r="L65" s="191">
        <v>1440</v>
      </c>
      <c r="M65" s="191">
        <v>150</v>
      </c>
      <c r="N65" s="192">
        <v>17590</v>
      </c>
    </row>
    <row r="66" spans="1:14" ht="153" x14ac:dyDescent="0.2">
      <c r="A66" s="185" t="s">
        <v>222</v>
      </c>
      <c r="B66" s="185" t="s">
        <v>24</v>
      </c>
      <c r="C66" s="185" t="s">
        <v>219</v>
      </c>
      <c r="D66" s="186" t="s">
        <v>223</v>
      </c>
      <c r="E66" s="187" t="s">
        <v>224</v>
      </c>
      <c r="F66" s="188" t="s">
        <v>27</v>
      </c>
      <c r="G66" s="188" t="s">
        <v>29</v>
      </c>
      <c r="H66" s="188" t="s">
        <v>60</v>
      </c>
      <c r="I66" s="189">
        <v>3107</v>
      </c>
      <c r="J66" s="190">
        <v>1</v>
      </c>
      <c r="K66" s="191">
        <v>3107</v>
      </c>
      <c r="L66" s="191">
        <v>279.63</v>
      </c>
      <c r="M66" s="191">
        <v>150</v>
      </c>
      <c r="N66" s="192">
        <v>3536.63</v>
      </c>
    </row>
    <row r="67" spans="1:14" ht="51" x14ac:dyDescent="0.2">
      <c r="A67" s="185" t="s">
        <v>222</v>
      </c>
      <c r="B67" s="185" t="s">
        <v>24</v>
      </c>
      <c r="C67" s="185" t="s">
        <v>219</v>
      </c>
      <c r="D67" s="186" t="s">
        <v>225</v>
      </c>
      <c r="E67" s="187" t="s">
        <v>224</v>
      </c>
      <c r="F67" s="188" t="s">
        <v>27</v>
      </c>
      <c r="G67" s="188" t="s">
        <v>29</v>
      </c>
      <c r="H67" s="188" t="s">
        <v>60</v>
      </c>
      <c r="I67" s="189">
        <v>947</v>
      </c>
      <c r="J67" s="190">
        <v>1</v>
      </c>
      <c r="K67" s="191">
        <v>947</v>
      </c>
      <c r="L67" s="191">
        <v>85.22999999999999</v>
      </c>
      <c r="M67" s="191">
        <v>0</v>
      </c>
      <c r="N67" s="192">
        <v>1032.23</v>
      </c>
    </row>
    <row r="68" spans="1:14" ht="51" x14ac:dyDescent="0.2">
      <c r="A68" s="185" t="s">
        <v>222</v>
      </c>
      <c r="B68" s="185" t="s">
        <v>24</v>
      </c>
      <c r="C68" s="185" t="s">
        <v>226</v>
      </c>
      <c r="D68" s="186" t="s">
        <v>227</v>
      </c>
      <c r="E68" s="187" t="s">
        <v>224</v>
      </c>
      <c r="F68" s="188" t="s">
        <v>228</v>
      </c>
      <c r="G68" s="188" t="s">
        <v>29</v>
      </c>
      <c r="H68" s="191" t="s">
        <v>51</v>
      </c>
      <c r="I68" s="193">
        <v>5000</v>
      </c>
      <c r="J68" s="194">
        <v>1</v>
      </c>
      <c r="K68" s="191">
        <v>5000</v>
      </c>
      <c r="L68" s="191" t="s">
        <v>51</v>
      </c>
      <c r="M68" s="191"/>
      <c r="N68" s="192">
        <v>5000</v>
      </c>
    </row>
    <row r="69" spans="1:14" ht="85" x14ac:dyDescent="0.2">
      <c r="A69" s="185" t="s">
        <v>222</v>
      </c>
      <c r="B69" s="185" t="s">
        <v>24</v>
      </c>
      <c r="C69" s="185" t="s">
        <v>226</v>
      </c>
      <c r="D69" s="186" t="s">
        <v>229</v>
      </c>
      <c r="E69" s="187" t="s">
        <v>224</v>
      </c>
      <c r="F69" s="188" t="s">
        <v>228</v>
      </c>
      <c r="G69" s="188" t="s">
        <v>29</v>
      </c>
      <c r="H69" s="185"/>
      <c r="I69" s="189">
        <v>10000</v>
      </c>
      <c r="J69" s="195">
        <v>1</v>
      </c>
      <c r="K69" s="191">
        <v>10000</v>
      </c>
      <c r="L69" s="191"/>
      <c r="M69" s="191"/>
      <c r="N69" s="192">
        <v>10000</v>
      </c>
    </row>
    <row r="70" spans="1:14" ht="119" x14ac:dyDescent="0.2">
      <c r="A70" s="185" t="s">
        <v>222</v>
      </c>
      <c r="B70" s="185" t="s">
        <v>24</v>
      </c>
      <c r="C70" s="185" t="s">
        <v>22</v>
      </c>
      <c r="D70" s="186" t="s">
        <v>230</v>
      </c>
      <c r="E70" s="187" t="s">
        <v>224</v>
      </c>
      <c r="F70" s="188" t="s">
        <v>228</v>
      </c>
      <c r="G70" s="188" t="s">
        <v>29</v>
      </c>
      <c r="H70" s="185"/>
      <c r="I70" s="189">
        <v>7500</v>
      </c>
      <c r="J70" s="195">
        <v>1</v>
      </c>
      <c r="K70" s="191">
        <v>5000</v>
      </c>
      <c r="L70" s="191"/>
      <c r="M70" s="191"/>
      <c r="N70" s="192">
        <v>5000</v>
      </c>
    </row>
    <row r="71" spans="1:14" ht="85" x14ac:dyDescent="0.2">
      <c r="A71" s="185" t="s">
        <v>222</v>
      </c>
      <c r="B71" s="185" t="s">
        <v>24</v>
      </c>
      <c r="C71" s="185" t="s">
        <v>226</v>
      </c>
      <c r="D71" s="186" t="s">
        <v>231</v>
      </c>
      <c r="E71" s="187" t="s">
        <v>224</v>
      </c>
      <c r="F71" s="188" t="s">
        <v>228</v>
      </c>
      <c r="G71" s="188" t="s">
        <v>29</v>
      </c>
      <c r="H71" s="185"/>
      <c r="I71" s="189">
        <v>5000</v>
      </c>
      <c r="J71" s="195">
        <v>1</v>
      </c>
      <c r="K71" s="191">
        <v>5000</v>
      </c>
      <c r="L71" s="191"/>
      <c r="M71" s="191"/>
      <c r="N71" s="192">
        <v>5000</v>
      </c>
    </row>
    <row r="72" spans="1:14" ht="68" x14ac:dyDescent="0.2">
      <c r="A72" s="185" t="s">
        <v>222</v>
      </c>
      <c r="B72" s="185" t="s">
        <v>24</v>
      </c>
      <c r="C72" s="185" t="s">
        <v>226</v>
      </c>
      <c r="D72" s="186" t="s">
        <v>232</v>
      </c>
      <c r="E72" s="187" t="s">
        <v>224</v>
      </c>
      <c r="F72" s="188" t="s">
        <v>27</v>
      </c>
      <c r="G72" s="188" t="s">
        <v>29</v>
      </c>
      <c r="H72" s="185" t="s">
        <v>233</v>
      </c>
      <c r="I72" s="189">
        <v>500</v>
      </c>
      <c r="J72" s="195">
        <v>1</v>
      </c>
      <c r="K72" s="191">
        <v>500</v>
      </c>
      <c r="L72" s="191"/>
      <c r="M72" s="191"/>
      <c r="N72" s="192">
        <v>500</v>
      </c>
    </row>
    <row r="73" spans="1:14" ht="119" x14ac:dyDescent="0.2">
      <c r="A73" s="185" t="s">
        <v>222</v>
      </c>
      <c r="B73" s="185" t="s">
        <v>24</v>
      </c>
      <c r="C73" s="185" t="s">
        <v>226</v>
      </c>
      <c r="D73" s="186" t="s">
        <v>234</v>
      </c>
      <c r="E73" s="187" t="s">
        <v>224</v>
      </c>
      <c r="F73" s="188" t="s">
        <v>27</v>
      </c>
      <c r="G73" s="188" t="s">
        <v>29</v>
      </c>
      <c r="H73" s="185" t="s">
        <v>60</v>
      </c>
      <c r="I73" s="189">
        <v>3000</v>
      </c>
      <c r="J73" s="195">
        <v>1</v>
      </c>
      <c r="K73" s="191">
        <v>3000</v>
      </c>
      <c r="L73" s="191"/>
      <c r="M73" s="191"/>
      <c r="N73" s="192">
        <v>3000</v>
      </c>
    </row>
    <row r="74" spans="1:14" ht="153" x14ac:dyDescent="0.2">
      <c r="A74" s="185" t="s">
        <v>222</v>
      </c>
      <c r="B74" s="185" t="s">
        <v>24</v>
      </c>
      <c r="C74" s="185" t="s">
        <v>219</v>
      </c>
      <c r="D74" s="186" t="s">
        <v>235</v>
      </c>
      <c r="E74" s="187" t="s">
        <v>224</v>
      </c>
      <c r="F74" s="188" t="s">
        <v>27</v>
      </c>
      <c r="G74" s="188" t="s">
        <v>29</v>
      </c>
      <c r="H74" s="185" t="s">
        <v>60</v>
      </c>
      <c r="I74" s="189">
        <v>7500</v>
      </c>
      <c r="J74" s="195">
        <v>1</v>
      </c>
      <c r="K74" s="191">
        <v>7500</v>
      </c>
      <c r="L74" s="191"/>
      <c r="M74" s="191"/>
      <c r="N74" s="192">
        <v>7500</v>
      </c>
    </row>
    <row r="75" spans="1:14" ht="68" x14ac:dyDescent="0.2">
      <c r="A75" s="185" t="s">
        <v>222</v>
      </c>
      <c r="B75" s="185" t="s">
        <v>24</v>
      </c>
      <c r="C75" s="185" t="s">
        <v>236</v>
      </c>
      <c r="D75" s="186" t="s">
        <v>237</v>
      </c>
      <c r="E75" s="187" t="s">
        <v>224</v>
      </c>
      <c r="F75" s="188" t="s">
        <v>27</v>
      </c>
      <c r="G75" s="188" t="s">
        <v>29</v>
      </c>
      <c r="H75" s="185"/>
      <c r="I75" s="189">
        <v>50000</v>
      </c>
      <c r="J75" s="195">
        <v>1</v>
      </c>
      <c r="K75" s="191">
        <v>50000</v>
      </c>
      <c r="L75" s="191"/>
      <c r="M75" s="191"/>
      <c r="N75" s="192">
        <v>50000</v>
      </c>
    </row>
    <row r="76" spans="1:14" ht="51" x14ac:dyDescent="0.2">
      <c r="A76" s="185" t="s">
        <v>222</v>
      </c>
      <c r="B76" s="185" t="s">
        <v>24</v>
      </c>
      <c r="C76" s="185" t="s">
        <v>236</v>
      </c>
      <c r="D76" s="186" t="s">
        <v>238</v>
      </c>
      <c r="E76" s="187" t="s">
        <v>224</v>
      </c>
      <c r="F76" s="188" t="s">
        <v>27</v>
      </c>
      <c r="G76" s="188" t="s">
        <v>29</v>
      </c>
      <c r="H76" s="185"/>
      <c r="I76" s="189">
        <v>35000</v>
      </c>
      <c r="J76" s="195">
        <v>1</v>
      </c>
      <c r="K76" s="191">
        <v>35000</v>
      </c>
      <c r="L76" s="191"/>
      <c r="M76" s="191"/>
      <c r="N76" s="192">
        <v>35000</v>
      </c>
    </row>
    <row r="78" spans="1:14" x14ac:dyDescent="0.2">
      <c r="N78" s="254">
        <f>SUM(N2:N77)</f>
        <v>969044.55999999994</v>
      </c>
    </row>
  </sheetData>
  <mergeCells count="1">
    <mergeCell ref="E9:E21"/>
  </mergeCells>
  <dataValidations count="1">
    <dataValidation allowBlank="1" showInputMessage="1" showErrorMessage="1" promptTitle="Enter Justification" sqref="E2:E7 E9 E23 E65" xr:uid="{C70AC6CC-CF99-B048-BC0B-DFF1D6DEC47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D9EB-0C97-8B41-97AC-85E5656A1230}">
  <dimension ref="A1:T24"/>
  <sheetViews>
    <sheetView topLeftCell="A13" workbookViewId="0">
      <selection activeCell="N4" sqref="N4:N24"/>
    </sheetView>
  </sheetViews>
  <sheetFormatPr baseColWidth="10" defaultRowHeight="16" x14ac:dyDescent="0.2"/>
  <cols>
    <col min="3" max="3" width="14.33203125" customWidth="1"/>
    <col min="4" max="4" width="27.33203125" customWidth="1"/>
    <col min="5" max="5" width="89" customWidth="1"/>
    <col min="9" max="9" width="15.6640625" customWidth="1"/>
    <col min="11" max="11" width="15.33203125" customWidth="1"/>
    <col min="14" max="14" width="17.33203125" customWidth="1"/>
  </cols>
  <sheetData>
    <row r="1" spans="1:20" ht="23" x14ac:dyDescent="0.2">
      <c r="A1" s="342"/>
      <c r="B1" s="342"/>
      <c r="C1" s="342"/>
      <c r="D1" s="342"/>
      <c r="E1" s="342"/>
      <c r="F1" s="342"/>
      <c r="G1" s="342"/>
      <c r="H1" s="342"/>
      <c r="I1" s="342"/>
      <c r="J1" s="342"/>
      <c r="K1" s="342"/>
      <c r="L1" s="342"/>
      <c r="M1" s="342"/>
      <c r="N1" s="342"/>
      <c r="O1" s="343" t="s">
        <v>2</v>
      </c>
      <c r="P1" s="343"/>
      <c r="Q1" s="343"/>
      <c r="R1" s="343"/>
      <c r="S1" s="344"/>
      <c r="T1" s="332" t="s">
        <v>3</v>
      </c>
    </row>
    <row r="2" spans="1:20" ht="65" x14ac:dyDescent="0.2">
      <c r="A2" s="61" t="s">
        <v>4</v>
      </c>
      <c r="B2" s="62" t="s">
        <v>5</v>
      </c>
      <c r="C2" s="62" t="s">
        <v>6</v>
      </c>
      <c r="D2" s="63" t="s">
        <v>7</v>
      </c>
      <c r="E2" s="63" t="s">
        <v>8</v>
      </c>
      <c r="F2" s="61" t="s">
        <v>9</v>
      </c>
      <c r="G2" s="61" t="s">
        <v>10</v>
      </c>
      <c r="H2" s="61" t="s">
        <v>11</v>
      </c>
      <c r="I2" s="61" t="s">
        <v>12</v>
      </c>
      <c r="J2" s="61" t="s">
        <v>13</v>
      </c>
      <c r="K2" s="64" t="s">
        <v>14</v>
      </c>
      <c r="L2" s="61" t="s">
        <v>15</v>
      </c>
      <c r="M2" s="61" t="s">
        <v>16</v>
      </c>
      <c r="N2" s="61" t="s">
        <v>17</v>
      </c>
      <c r="O2" s="55" t="s">
        <v>18</v>
      </c>
      <c r="P2" s="55" t="s">
        <v>19</v>
      </c>
      <c r="Q2" s="55" t="s">
        <v>20</v>
      </c>
      <c r="R2" s="55" t="s">
        <v>21</v>
      </c>
      <c r="S2" s="70" t="s">
        <v>22</v>
      </c>
      <c r="T2" s="333"/>
    </row>
    <row r="4" spans="1:20" ht="136" customHeight="1" x14ac:dyDescent="0.2">
      <c r="A4" s="104" t="s">
        <v>73</v>
      </c>
      <c r="B4" s="105" t="s">
        <v>24</v>
      </c>
      <c r="C4" s="105" t="s">
        <v>63</v>
      </c>
      <c r="D4" s="106" t="s">
        <v>76</v>
      </c>
      <c r="E4" s="350" t="s">
        <v>90</v>
      </c>
      <c r="F4" s="107" t="s">
        <v>27</v>
      </c>
      <c r="G4" s="107" t="s">
        <v>77</v>
      </c>
      <c r="H4" s="107"/>
      <c r="I4" s="108">
        <v>10800</v>
      </c>
      <c r="J4" s="104">
        <v>3</v>
      </c>
      <c r="K4" s="108">
        <v>32400</v>
      </c>
      <c r="L4" s="108">
        <v>2916</v>
      </c>
      <c r="M4" s="108"/>
      <c r="N4" s="109">
        <v>35316</v>
      </c>
    </row>
    <row r="5" spans="1:20" ht="51" x14ac:dyDescent="0.2">
      <c r="A5" s="104" t="s">
        <v>73</v>
      </c>
      <c r="B5" s="105" t="s">
        <v>24</v>
      </c>
      <c r="C5" s="105" t="s">
        <v>63</v>
      </c>
      <c r="D5" s="106" t="s">
        <v>78</v>
      </c>
      <c r="E5" s="351"/>
      <c r="F5" s="107" t="s">
        <v>27</v>
      </c>
      <c r="G5" s="107" t="s">
        <v>77</v>
      </c>
      <c r="H5" s="107"/>
      <c r="I5" s="108">
        <v>10800</v>
      </c>
      <c r="J5" s="104">
        <v>4</v>
      </c>
      <c r="K5" s="108">
        <v>43200</v>
      </c>
      <c r="L5" s="108">
        <v>3888</v>
      </c>
      <c r="M5" s="108"/>
      <c r="N5" s="109">
        <v>47088</v>
      </c>
    </row>
    <row r="6" spans="1:20" ht="17" x14ac:dyDescent="0.2">
      <c r="A6" s="104" t="s">
        <v>73</v>
      </c>
      <c r="B6" s="105" t="s">
        <v>24</v>
      </c>
      <c r="C6" s="144" t="s">
        <v>107</v>
      </c>
      <c r="D6" s="112" t="s">
        <v>87</v>
      </c>
      <c r="E6" s="352"/>
      <c r="F6" s="107" t="s">
        <v>27</v>
      </c>
      <c r="G6" s="107" t="s">
        <v>75</v>
      </c>
      <c r="H6" s="104"/>
      <c r="I6" s="108">
        <v>5000</v>
      </c>
      <c r="J6" s="107"/>
      <c r="K6" s="108">
        <v>5000</v>
      </c>
      <c r="L6" s="108"/>
      <c r="M6" s="108"/>
      <c r="N6" s="109">
        <v>5000</v>
      </c>
    </row>
    <row r="7" spans="1:20" ht="51" x14ac:dyDescent="0.2">
      <c r="A7" s="129" t="s">
        <v>92</v>
      </c>
      <c r="B7" s="86" t="s">
        <v>24</v>
      </c>
      <c r="C7" s="86" t="s">
        <v>93</v>
      </c>
      <c r="D7" s="87" t="s">
        <v>94</v>
      </c>
      <c r="E7" s="87" t="s">
        <v>95</v>
      </c>
      <c r="F7" s="130" t="s">
        <v>96</v>
      </c>
      <c r="G7" s="130" t="s">
        <v>77</v>
      </c>
      <c r="H7" s="131" t="s">
        <v>77</v>
      </c>
      <c r="I7" s="132">
        <v>2000</v>
      </c>
      <c r="J7" s="133">
        <v>10</v>
      </c>
      <c r="K7" s="134">
        <f t="shared" ref="K7:K8" si="0">I7*J7</f>
        <v>20000</v>
      </c>
      <c r="L7" s="134">
        <f t="shared" ref="L7:L8" si="1">K7*0.09</f>
        <v>1800</v>
      </c>
      <c r="M7" s="88" t="s">
        <v>77</v>
      </c>
      <c r="N7" s="135">
        <f t="shared" ref="N7:N8" si="2">SUM(K7:L7)</f>
        <v>21800</v>
      </c>
    </row>
    <row r="8" spans="1:20" ht="51" x14ac:dyDescent="0.2">
      <c r="A8" s="129" t="s">
        <v>97</v>
      </c>
      <c r="B8" s="86" t="s">
        <v>24</v>
      </c>
      <c r="C8" s="86" t="s">
        <v>93</v>
      </c>
      <c r="D8" s="87" t="s">
        <v>98</v>
      </c>
      <c r="E8" s="87" t="s">
        <v>99</v>
      </c>
      <c r="F8" s="130" t="s">
        <v>96</v>
      </c>
      <c r="G8" s="130" t="s">
        <v>77</v>
      </c>
      <c r="H8" s="131" t="s">
        <v>77</v>
      </c>
      <c r="I8" s="136">
        <v>300</v>
      </c>
      <c r="J8" s="133">
        <v>10</v>
      </c>
      <c r="K8" s="134">
        <f t="shared" si="0"/>
        <v>3000</v>
      </c>
      <c r="L8" s="134">
        <f t="shared" si="1"/>
        <v>270</v>
      </c>
      <c r="M8" s="88" t="s">
        <v>77</v>
      </c>
      <c r="N8" s="89">
        <f t="shared" si="2"/>
        <v>3270</v>
      </c>
    </row>
    <row r="9" spans="1:20" ht="34" x14ac:dyDescent="0.2">
      <c r="A9" s="129" t="s">
        <v>97</v>
      </c>
      <c r="B9" s="86" t="s">
        <v>24</v>
      </c>
      <c r="C9" s="86" t="s">
        <v>107</v>
      </c>
      <c r="D9" s="87" t="s">
        <v>243</v>
      </c>
      <c r="E9" s="87" t="s">
        <v>114</v>
      </c>
      <c r="F9" s="130" t="s">
        <v>96</v>
      </c>
      <c r="G9" s="130" t="s">
        <v>29</v>
      </c>
      <c r="H9" s="131" t="s">
        <v>77</v>
      </c>
      <c r="I9" s="136">
        <v>8000</v>
      </c>
      <c r="J9" s="133">
        <v>1</v>
      </c>
      <c r="K9" s="134">
        <f t="shared" ref="K9:K12" si="3">I9*J9</f>
        <v>8000</v>
      </c>
      <c r="L9" s="134">
        <f t="shared" ref="L9:L11" si="4">K9*0.09</f>
        <v>720</v>
      </c>
      <c r="M9" s="139" t="s">
        <v>77</v>
      </c>
      <c r="N9" s="93">
        <f t="shared" ref="N9:N12" si="5">SUM(K9:L9)</f>
        <v>8720</v>
      </c>
    </row>
    <row r="10" spans="1:20" ht="34" x14ac:dyDescent="0.2">
      <c r="A10" s="129" t="s">
        <v>92</v>
      </c>
      <c r="B10" s="86" t="s">
        <v>24</v>
      </c>
      <c r="C10" s="86" t="s">
        <v>107</v>
      </c>
      <c r="D10" s="87" t="s">
        <v>117</v>
      </c>
      <c r="E10" s="87" t="s">
        <v>118</v>
      </c>
      <c r="F10" s="130" t="s">
        <v>96</v>
      </c>
      <c r="G10" s="130" t="s">
        <v>29</v>
      </c>
      <c r="H10" s="137" t="s">
        <v>77</v>
      </c>
      <c r="I10" s="141">
        <v>6000</v>
      </c>
      <c r="J10" s="133">
        <v>3</v>
      </c>
      <c r="K10" s="134">
        <f t="shared" si="3"/>
        <v>18000</v>
      </c>
      <c r="L10" s="134">
        <f t="shared" si="4"/>
        <v>1620</v>
      </c>
      <c r="M10" s="88" t="s">
        <v>77</v>
      </c>
      <c r="N10" s="89">
        <f t="shared" si="5"/>
        <v>19620</v>
      </c>
    </row>
    <row r="11" spans="1:20" ht="34" x14ac:dyDescent="0.2">
      <c r="A11" s="129" t="s">
        <v>92</v>
      </c>
      <c r="B11" s="86" t="s">
        <v>24</v>
      </c>
      <c r="C11" s="86" t="s">
        <v>107</v>
      </c>
      <c r="D11" s="87" t="s">
        <v>242</v>
      </c>
      <c r="E11" s="87" t="s">
        <v>109</v>
      </c>
      <c r="F11" s="130" t="s">
        <v>96</v>
      </c>
      <c r="G11" s="130" t="s">
        <v>29</v>
      </c>
      <c r="H11" s="131" t="s">
        <v>77</v>
      </c>
      <c r="I11" s="136">
        <v>27000</v>
      </c>
      <c r="J11" s="133">
        <v>1</v>
      </c>
      <c r="K11" s="134">
        <f t="shared" si="3"/>
        <v>27000</v>
      </c>
      <c r="L11" s="134">
        <f t="shared" si="4"/>
        <v>2430</v>
      </c>
      <c r="M11" s="90" t="s">
        <v>77</v>
      </c>
      <c r="N11" s="89">
        <f t="shared" si="5"/>
        <v>29430</v>
      </c>
    </row>
    <row r="12" spans="1:20" ht="17" x14ac:dyDescent="0.2">
      <c r="A12" s="129" t="s">
        <v>97</v>
      </c>
      <c r="B12" s="86" t="s">
        <v>104</v>
      </c>
      <c r="C12" s="86" t="s">
        <v>107</v>
      </c>
      <c r="D12" s="87" t="s">
        <v>125</v>
      </c>
      <c r="E12" s="87" t="s">
        <v>126</v>
      </c>
      <c r="F12" s="130" t="s">
        <v>96</v>
      </c>
      <c r="G12" s="142" t="s">
        <v>28</v>
      </c>
      <c r="H12" s="137" t="s">
        <v>77</v>
      </c>
      <c r="I12" s="143">
        <v>2000</v>
      </c>
      <c r="J12" s="133">
        <v>3</v>
      </c>
      <c r="K12" s="134">
        <f t="shared" si="3"/>
        <v>6000</v>
      </c>
      <c r="L12" s="134">
        <f>K12*0.09</f>
        <v>540</v>
      </c>
      <c r="M12" s="88" t="s">
        <v>77</v>
      </c>
      <c r="N12" s="89">
        <f t="shared" si="5"/>
        <v>6540</v>
      </c>
    </row>
    <row r="13" spans="1:20" ht="204" x14ac:dyDescent="0.2">
      <c r="A13" s="169" t="s">
        <v>193</v>
      </c>
      <c r="B13" s="168" t="s">
        <v>171</v>
      </c>
      <c r="C13" s="105" t="s">
        <v>168</v>
      </c>
      <c r="D13" s="175" t="s">
        <v>194</v>
      </c>
      <c r="E13" s="170" t="s">
        <v>195</v>
      </c>
      <c r="F13" s="172" t="s">
        <v>27</v>
      </c>
      <c r="G13" s="172" t="s">
        <v>196</v>
      </c>
      <c r="H13" s="169" t="s">
        <v>173</v>
      </c>
      <c r="I13" s="180" t="s">
        <v>197</v>
      </c>
      <c r="J13" s="172">
        <v>2</v>
      </c>
      <c r="K13" s="173"/>
      <c r="L13" s="173"/>
      <c r="M13" s="173" t="s">
        <v>173</v>
      </c>
      <c r="N13" s="174">
        <v>45000</v>
      </c>
    </row>
    <row r="14" spans="1:20" ht="102" x14ac:dyDescent="0.2">
      <c r="A14" s="104" t="s">
        <v>166</v>
      </c>
      <c r="B14" s="168" t="s">
        <v>30</v>
      </c>
      <c r="C14" s="105" t="s">
        <v>168</v>
      </c>
      <c r="D14" s="112" t="s">
        <v>201</v>
      </c>
      <c r="E14" s="106" t="s">
        <v>202</v>
      </c>
      <c r="F14" s="107" t="s">
        <v>27</v>
      </c>
      <c r="G14" s="107" t="s">
        <v>75</v>
      </c>
      <c r="H14" s="104" t="s">
        <v>203</v>
      </c>
      <c r="I14" s="108">
        <v>5000</v>
      </c>
      <c r="J14" s="107">
        <v>3</v>
      </c>
      <c r="K14" s="108">
        <v>15000</v>
      </c>
      <c r="L14" s="108">
        <v>450</v>
      </c>
      <c r="M14" s="108">
        <v>0</v>
      </c>
      <c r="N14" s="109">
        <v>5450</v>
      </c>
    </row>
    <row r="15" spans="1:20" x14ac:dyDescent="0.2">
      <c r="A15" s="169"/>
      <c r="B15" s="168"/>
      <c r="C15" s="105"/>
      <c r="D15" s="175"/>
      <c r="E15" s="170"/>
      <c r="F15" s="172"/>
      <c r="G15" s="172"/>
      <c r="H15" s="169"/>
      <c r="I15" s="180"/>
      <c r="J15" s="172"/>
      <c r="K15" s="173"/>
      <c r="L15" s="173"/>
      <c r="M15" s="173"/>
      <c r="N15" s="174"/>
    </row>
    <row r="16" spans="1:20" ht="51" x14ac:dyDescent="0.2">
      <c r="A16" s="263" t="s">
        <v>222</v>
      </c>
      <c r="B16" s="263" t="s">
        <v>24</v>
      </c>
      <c r="C16" s="263" t="s">
        <v>236</v>
      </c>
      <c r="D16" s="264" t="s">
        <v>237</v>
      </c>
      <c r="E16" s="265" t="s">
        <v>244</v>
      </c>
      <c r="F16" s="266" t="s">
        <v>27</v>
      </c>
      <c r="G16" s="266" t="s">
        <v>29</v>
      </c>
      <c r="H16" s="263"/>
      <c r="I16" s="267">
        <v>50000</v>
      </c>
      <c r="J16" s="268">
        <v>1</v>
      </c>
      <c r="K16" s="269">
        <v>50000</v>
      </c>
      <c r="L16" s="269"/>
      <c r="M16" s="269"/>
      <c r="N16" s="270">
        <v>50000</v>
      </c>
    </row>
    <row r="17" spans="1:14" ht="51" x14ac:dyDescent="0.2">
      <c r="A17" s="263" t="s">
        <v>222</v>
      </c>
      <c r="B17" s="263" t="s">
        <v>24</v>
      </c>
      <c r="C17" s="263" t="s">
        <v>236</v>
      </c>
      <c r="D17" s="264" t="s">
        <v>238</v>
      </c>
      <c r="E17" s="265" t="s">
        <v>245</v>
      </c>
      <c r="F17" s="266" t="s">
        <v>27</v>
      </c>
      <c r="G17" s="266" t="s">
        <v>29</v>
      </c>
      <c r="H17" s="263"/>
      <c r="I17" s="267">
        <v>35000</v>
      </c>
      <c r="J17" s="268">
        <v>1</v>
      </c>
      <c r="K17" s="269">
        <v>35000</v>
      </c>
      <c r="L17" s="269"/>
      <c r="M17" s="269"/>
      <c r="N17" s="270">
        <v>35000</v>
      </c>
    </row>
    <row r="18" spans="1:14" ht="34" x14ac:dyDescent="0.2">
      <c r="A18" s="104" t="s">
        <v>57</v>
      </c>
      <c r="B18" s="105" t="s">
        <v>30</v>
      </c>
      <c r="C18" s="105" t="s">
        <v>70</v>
      </c>
      <c r="D18" s="112" t="s">
        <v>71</v>
      </c>
      <c r="E18" s="106" t="s">
        <v>59</v>
      </c>
      <c r="F18" s="107" t="s">
        <v>27</v>
      </c>
      <c r="G18" s="107" t="s">
        <v>29</v>
      </c>
      <c r="H18" s="104" t="s">
        <v>72</v>
      </c>
      <c r="I18" s="108"/>
      <c r="J18" s="107"/>
      <c r="K18" s="108">
        <v>1500</v>
      </c>
      <c r="L18" s="115">
        <v>0</v>
      </c>
      <c r="M18" s="115">
        <v>0</v>
      </c>
      <c r="N18" s="122">
        <f>SUM(K18:M18)</f>
        <v>1500</v>
      </c>
    </row>
    <row r="19" spans="1:14" ht="68" x14ac:dyDescent="0.2">
      <c r="A19" s="185" t="s">
        <v>222</v>
      </c>
      <c r="B19" s="185" t="s">
        <v>24</v>
      </c>
      <c r="C19" s="185" t="s">
        <v>226</v>
      </c>
      <c r="D19" s="186" t="s">
        <v>231</v>
      </c>
      <c r="E19" s="187" t="s">
        <v>224</v>
      </c>
      <c r="F19" s="188" t="s">
        <v>228</v>
      </c>
      <c r="G19" s="188" t="s">
        <v>29</v>
      </c>
      <c r="H19" s="185"/>
      <c r="I19" s="189">
        <v>5000</v>
      </c>
      <c r="J19" s="195">
        <v>1</v>
      </c>
      <c r="K19" s="191">
        <v>5000</v>
      </c>
      <c r="L19" s="191"/>
      <c r="M19" s="191"/>
      <c r="N19" s="192">
        <v>5000</v>
      </c>
    </row>
    <row r="20" spans="1:14" ht="51" x14ac:dyDescent="0.2">
      <c r="A20" s="185" t="s">
        <v>222</v>
      </c>
      <c r="B20" s="185" t="s">
        <v>24</v>
      </c>
      <c r="C20" s="185" t="s">
        <v>226</v>
      </c>
      <c r="D20" s="186" t="s">
        <v>227</v>
      </c>
      <c r="E20" s="187" t="s">
        <v>224</v>
      </c>
      <c r="F20" s="188" t="s">
        <v>228</v>
      </c>
      <c r="G20" s="188" t="s">
        <v>29</v>
      </c>
      <c r="H20" s="191" t="s">
        <v>51</v>
      </c>
      <c r="I20" s="193">
        <v>5000</v>
      </c>
      <c r="J20" s="194">
        <v>1</v>
      </c>
      <c r="K20" s="191">
        <v>5000</v>
      </c>
      <c r="L20" s="191" t="s">
        <v>51</v>
      </c>
      <c r="M20" s="191"/>
      <c r="N20" s="192">
        <v>5000</v>
      </c>
    </row>
    <row r="21" spans="1:14" ht="51" x14ac:dyDescent="0.2">
      <c r="A21" s="185" t="s">
        <v>222</v>
      </c>
      <c r="B21" s="185" t="s">
        <v>24</v>
      </c>
      <c r="C21" s="185" t="s">
        <v>226</v>
      </c>
      <c r="D21" s="186" t="s">
        <v>229</v>
      </c>
      <c r="E21" s="187" t="s">
        <v>224</v>
      </c>
      <c r="F21" s="188" t="s">
        <v>228</v>
      </c>
      <c r="G21" s="188" t="s">
        <v>29</v>
      </c>
      <c r="H21" s="185"/>
      <c r="I21" s="189">
        <v>10000</v>
      </c>
      <c r="J21" s="195">
        <v>1</v>
      </c>
      <c r="K21" s="191">
        <v>10000</v>
      </c>
      <c r="L21" s="191"/>
      <c r="M21" s="191"/>
      <c r="N21" s="192">
        <v>10000</v>
      </c>
    </row>
    <row r="22" spans="1:14" ht="68" x14ac:dyDescent="0.2">
      <c r="A22" s="185" t="s">
        <v>222</v>
      </c>
      <c r="B22" s="185" t="s">
        <v>24</v>
      </c>
      <c r="C22" s="185" t="s">
        <v>22</v>
      </c>
      <c r="D22" s="186" t="s">
        <v>230</v>
      </c>
      <c r="E22" s="187" t="s">
        <v>224</v>
      </c>
      <c r="F22" s="188" t="s">
        <v>228</v>
      </c>
      <c r="G22" s="188" t="s">
        <v>29</v>
      </c>
      <c r="H22" s="185"/>
      <c r="I22" s="189">
        <v>7500</v>
      </c>
      <c r="J22" s="195">
        <v>1</v>
      </c>
      <c r="K22" s="191">
        <v>5000</v>
      </c>
      <c r="L22" s="191"/>
      <c r="M22" s="191"/>
      <c r="N22" s="192">
        <v>5000</v>
      </c>
    </row>
    <row r="24" spans="1:14" x14ac:dyDescent="0.2">
      <c r="N24" s="254">
        <f>SUM(N4:N23)</f>
        <v>338734</v>
      </c>
    </row>
  </sheetData>
  <mergeCells count="4">
    <mergeCell ref="A1:N1"/>
    <mergeCell ref="O1:S1"/>
    <mergeCell ref="T1:T2"/>
    <mergeCell ref="E4:E6"/>
  </mergeCells>
  <dataValidations count="1">
    <dataValidation allowBlank="1" showInputMessage="1" showErrorMessage="1" promptTitle="Enter Justification" sqref="E18 E7" xr:uid="{00000000-0002-0000-00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21BF-D82A-6B4D-802A-CA3418064133}">
  <dimension ref="A3:N14"/>
  <sheetViews>
    <sheetView topLeftCell="A10" workbookViewId="0">
      <selection activeCell="E26" sqref="E26"/>
    </sheetView>
  </sheetViews>
  <sheetFormatPr baseColWidth="10" defaultRowHeight="16" x14ac:dyDescent="0.2"/>
  <cols>
    <col min="4" max="4" width="13.6640625" customWidth="1"/>
    <col min="5" max="5" width="58.5" customWidth="1"/>
    <col min="9" max="9" width="15" customWidth="1"/>
    <col min="11" max="11" width="14.6640625" customWidth="1"/>
    <col min="12" max="12" width="15.1640625" customWidth="1"/>
    <col min="14" max="14" width="14.33203125" customWidth="1"/>
  </cols>
  <sheetData>
    <row r="3" spans="1:14" ht="128" customHeight="1" x14ac:dyDescent="0.2">
      <c r="A3" s="61" t="s">
        <v>4</v>
      </c>
      <c r="B3" s="62" t="s">
        <v>5</v>
      </c>
      <c r="C3" s="62" t="s">
        <v>6</v>
      </c>
      <c r="D3" s="63" t="s">
        <v>7</v>
      </c>
      <c r="E3" s="63" t="s">
        <v>8</v>
      </c>
      <c r="F3" s="61" t="s">
        <v>9</v>
      </c>
      <c r="G3" s="61" t="s">
        <v>10</v>
      </c>
      <c r="H3" s="61" t="s">
        <v>11</v>
      </c>
      <c r="I3" s="61" t="s">
        <v>12</v>
      </c>
      <c r="J3" s="61" t="s">
        <v>13</v>
      </c>
      <c r="K3" s="64" t="s">
        <v>14</v>
      </c>
      <c r="L3" s="61" t="s">
        <v>15</v>
      </c>
      <c r="M3" s="61" t="s">
        <v>16</v>
      </c>
      <c r="N3" s="61" t="s">
        <v>17</v>
      </c>
    </row>
    <row r="4" spans="1:14" ht="256" customHeight="1" x14ac:dyDescent="0.2">
      <c r="A4" s="222" t="s">
        <v>73</v>
      </c>
      <c r="B4" s="223" t="s">
        <v>104</v>
      </c>
      <c r="C4" s="223" t="s">
        <v>107</v>
      </c>
      <c r="D4" s="224" t="s">
        <v>153</v>
      </c>
      <c r="E4" s="353" t="s">
        <v>90</v>
      </c>
      <c r="F4" s="212" t="s">
        <v>35</v>
      </c>
      <c r="G4" s="212" t="s">
        <v>29</v>
      </c>
      <c r="H4" s="213" t="s">
        <v>77</v>
      </c>
      <c r="I4" s="214">
        <v>150000</v>
      </c>
      <c r="J4" s="215">
        <v>1</v>
      </c>
      <c r="K4" s="216">
        <f>I4*J4</f>
        <v>150000</v>
      </c>
      <c r="L4" s="216">
        <f>K4*0.09</f>
        <v>13500</v>
      </c>
      <c r="M4" s="217" t="s">
        <v>77</v>
      </c>
      <c r="N4" s="218">
        <f>SUM(K4:L4)</f>
        <v>163500</v>
      </c>
    </row>
    <row r="5" spans="1:14" ht="17" x14ac:dyDescent="0.2">
      <c r="A5" s="222" t="s">
        <v>73</v>
      </c>
      <c r="B5" s="213" t="s">
        <v>104</v>
      </c>
      <c r="C5" s="213" t="s">
        <v>155</v>
      </c>
      <c r="D5" s="225" t="s">
        <v>156</v>
      </c>
      <c r="E5" s="354"/>
      <c r="F5" s="213" t="s">
        <v>96</v>
      </c>
      <c r="G5" s="213" t="s">
        <v>29</v>
      </c>
      <c r="H5" s="213" t="s">
        <v>77</v>
      </c>
      <c r="I5" s="213">
        <v>500</v>
      </c>
      <c r="J5" s="213">
        <v>3</v>
      </c>
      <c r="K5" s="219">
        <f>(I5*J5)</f>
        <v>1500</v>
      </c>
      <c r="L5" s="220">
        <f>(K5*0.9)</f>
        <v>1350</v>
      </c>
      <c r="M5" s="213" t="s">
        <v>77</v>
      </c>
      <c r="N5" s="221">
        <f>SUM(K5:L5)</f>
        <v>2850</v>
      </c>
    </row>
    <row r="6" spans="1:14" ht="34" x14ac:dyDescent="0.2">
      <c r="A6" s="226" t="s">
        <v>92</v>
      </c>
      <c r="B6" s="223" t="s">
        <v>182</v>
      </c>
      <c r="C6" s="223" t="s">
        <v>107</v>
      </c>
      <c r="D6" s="224" t="s">
        <v>153</v>
      </c>
      <c r="E6" s="224" t="s">
        <v>154</v>
      </c>
      <c r="F6" s="212" t="s">
        <v>35</v>
      </c>
      <c r="G6" s="212" t="s">
        <v>29</v>
      </c>
      <c r="H6" s="213" t="s">
        <v>77</v>
      </c>
      <c r="I6" s="214">
        <v>150000</v>
      </c>
      <c r="J6" s="215">
        <v>1</v>
      </c>
      <c r="K6" s="216">
        <f>I6*J6</f>
        <v>150000</v>
      </c>
      <c r="L6" s="216">
        <f>K6*0.09</f>
        <v>13500</v>
      </c>
      <c r="M6" s="217" t="s">
        <v>77</v>
      </c>
      <c r="N6" s="218">
        <f>SUM(K6:L6)</f>
        <v>163500</v>
      </c>
    </row>
    <row r="7" spans="1:14" ht="34" x14ac:dyDescent="0.2">
      <c r="A7" s="227" t="s">
        <v>92</v>
      </c>
      <c r="B7" s="228" t="s">
        <v>104</v>
      </c>
      <c r="C7" s="228" t="s">
        <v>155</v>
      </c>
      <c r="D7" s="227" t="s">
        <v>156</v>
      </c>
      <c r="E7" s="229" t="s">
        <v>157</v>
      </c>
      <c r="F7" s="228" t="s">
        <v>96</v>
      </c>
      <c r="G7" s="228" t="s">
        <v>29</v>
      </c>
      <c r="H7" s="228" t="s">
        <v>77</v>
      </c>
      <c r="I7" s="228">
        <v>500</v>
      </c>
      <c r="J7" s="228">
        <v>3</v>
      </c>
      <c r="K7" s="230">
        <f>(I7*J7)</f>
        <v>1500</v>
      </c>
      <c r="L7" s="231">
        <f>(K7*0.9)</f>
        <v>1350</v>
      </c>
      <c r="M7" s="228" t="s">
        <v>77</v>
      </c>
      <c r="N7" s="232">
        <f>SUM(K7:L7)</f>
        <v>2850</v>
      </c>
    </row>
    <row r="8" spans="1:14" ht="153" x14ac:dyDescent="0.2">
      <c r="A8" s="233" t="s">
        <v>222</v>
      </c>
      <c r="B8" s="234" t="s">
        <v>239</v>
      </c>
      <c r="C8" s="234" t="s">
        <v>22</v>
      </c>
      <c r="D8" s="235" t="s">
        <v>240</v>
      </c>
      <c r="E8" s="236" t="s">
        <v>224</v>
      </c>
      <c r="F8" s="237" t="s">
        <v>228</v>
      </c>
      <c r="G8" s="237" t="s">
        <v>29</v>
      </c>
      <c r="H8" s="233" t="s">
        <v>69</v>
      </c>
      <c r="I8" s="238">
        <v>3000</v>
      </c>
      <c r="J8" s="239">
        <v>1</v>
      </c>
      <c r="K8" s="240">
        <v>3000</v>
      </c>
      <c r="L8" s="240"/>
      <c r="M8" s="240"/>
      <c r="N8" s="241">
        <v>3000</v>
      </c>
    </row>
    <row r="9" spans="1:14" ht="187" x14ac:dyDescent="0.2">
      <c r="A9" s="196" t="s">
        <v>166</v>
      </c>
      <c r="B9" s="197" t="s">
        <v>204</v>
      </c>
      <c r="C9" s="197" t="s">
        <v>198</v>
      </c>
      <c r="D9" s="198" t="s">
        <v>205</v>
      </c>
      <c r="E9" s="211" t="s">
        <v>206</v>
      </c>
      <c r="F9" s="200" t="s">
        <v>27</v>
      </c>
      <c r="G9" s="200" t="s">
        <v>196</v>
      </c>
      <c r="H9" s="196"/>
      <c r="I9" s="202">
        <v>13000</v>
      </c>
      <c r="J9" s="200">
        <v>2</v>
      </c>
      <c r="K9" s="202">
        <v>13000</v>
      </c>
      <c r="L9" s="202">
        <v>1170</v>
      </c>
      <c r="M9" s="202">
        <v>0</v>
      </c>
      <c r="N9" s="203">
        <v>14170</v>
      </c>
    </row>
    <row r="10" spans="1:14" ht="85" x14ac:dyDescent="0.2">
      <c r="A10" s="196" t="s">
        <v>166</v>
      </c>
      <c r="B10" s="197" t="s">
        <v>204</v>
      </c>
      <c r="C10" s="197" t="s">
        <v>178</v>
      </c>
      <c r="D10" s="198" t="s">
        <v>207</v>
      </c>
      <c r="E10" s="199" t="s">
        <v>208</v>
      </c>
      <c r="F10" s="200" t="s">
        <v>35</v>
      </c>
      <c r="G10" s="200" t="s">
        <v>209</v>
      </c>
      <c r="H10" s="196" t="s">
        <v>173</v>
      </c>
      <c r="I10" s="202">
        <v>75000</v>
      </c>
      <c r="J10" s="200">
        <v>1</v>
      </c>
      <c r="K10" s="202">
        <v>75000</v>
      </c>
      <c r="L10" s="202">
        <v>6750</v>
      </c>
      <c r="M10" s="202">
        <v>0</v>
      </c>
      <c r="N10" s="203">
        <v>81750</v>
      </c>
    </row>
    <row r="11" spans="1:14" ht="102" x14ac:dyDescent="0.2">
      <c r="A11" s="196" t="s">
        <v>193</v>
      </c>
      <c r="B11" s="197" t="s">
        <v>204</v>
      </c>
      <c r="C11" s="197" t="s">
        <v>210</v>
      </c>
      <c r="D11" s="198" t="s">
        <v>211</v>
      </c>
      <c r="E11" s="210" t="s">
        <v>212</v>
      </c>
      <c r="F11" s="200" t="s">
        <v>27</v>
      </c>
      <c r="G11" s="200" t="s">
        <v>185</v>
      </c>
      <c r="H11" s="196" t="s">
        <v>189</v>
      </c>
      <c r="I11" s="202"/>
      <c r="J11" s="200">
        <v>1</v>
      </c>
      <c r="K11" s="202">
        <v>9000</v>
      </c>
      <c r="L11" s="202">
        <v>900</v>
      </c>
      <c r="M11" s="202">
        <v>0</v>
      </c>
      <c r="N11" s="203">
        <v>9900</v>
      </c>
    </row>
    <row r="12" spans="1:14" ht="404" x14ac:dyDescent="0.2">
      <c r="A12" s="204" t="s">
        <v>193</v>
      </c>
      <c r="B12" s="205" t="s">
        <v>213</v>
      </c>
      <c r="C12" s="205" t="s">
        <v>168</v>
      </c>
      <c r="D12" s="206" t="s">
        <v>214</v>
      </c>
      <c r="E12" s="206" t="s">
        <v>215</v>
      </c>
      <c r="F12" s="207" t="s">
        <v>35</v>
      </c>
      <c r="G12" s="207" t="s">
        <v>172</v>
      </c>
      <c r="H12" s="207" t="s">
        <v>216</v>
      </c>
      <c r="I12" s="208">
        <v>250000</v>
      </c>
      <c r="J12" s="204">
        <v>1</v>
      </c>
      <c r="K12" s="208">
        <v>250000</v>
      </c>
      <c r="L12" s="208">
        <v>22500</v>
      </c>
      <c r="M12" s="208"/>
      <c r="N12" s="209">
        <v>272500</v>
      </c>
    </row>
    <row r="13" spans="1:14" ht="409.5" x14ac:dyDescent="0.2">
      <c r="A13" s="196" t="s">
        <v>166</v>
      </c>
      <c r="B13" s="197" t="s">
        <v>167</v>
      </c>
      <c r="C13" s="197" t="s">
        <v>178</v>
      </c>
      <c r="D13" s="198" t="s">
        <v>179</v>
      </c>
      <c r="E13" s="199" t="s">
        <v>180</v>
      </c>
      <c r="F13" s="200" t="s">
        <v>27</v>
      </c>
      <c r="G13" s="200" t="s">
        <v>181</v>
      </c>
      <c r="H13" s="201"/>
      <c r="I13" s="202">
        <v>20000</v>
      </c>
      <c r="J13" s="200">
        <v>1</v>
      </c>
      <c r="K13" s="202">
        <v>20000</v>
      </c>
      <c r="L13" s="202">
        <v>1800</v>
      </c>
      <c r="M13" s="202"/>
      <c r="N13" s="203">
        <v>21800</v>
      </c>
    </row>
    <row r="14" spans="1:14" x14ac:dyDescent="0.2">
      <c r="A14" s="253"/>
      <c r="B14" s="253"/>
      <c r="C14" s="253"/>
      <c r="D14" s="253"/>
      <c r="E14" s="253"/>
      <c r="F14" s="253"/>
      <c r="G14" s="253"/>
      <c r="H14" s="253"/>
      <c r="I14" s="253"/>
      <c r="J14" s="253"/>
      <c r="K14" s="253"/>
      <c r="L14" s="355" t="s">
        <v>241</v>
      </c>
      <c r="M14" s="355"/>
      <c r="N14" s="252">
        <f>SUM(N4:N13)</f>
        <v>735820</v>
      </c>
    </row>
  </sheetData>
  <mergeCells count="2">
    <mergeCell ref="E4:E5"/>
    <mergeCell ref="L14:M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workbookViewId="0">
      <selection activeCell="E8" sqref="E8"/>
    </sheetView>
  </sheetViews>
  <sheetFormatPr baseColWidth="10" defaultColWidth="8.83203125" defaultRowHeight="14" x14ac:dyDescent="0.2"/>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x14ac:dyDescent="0.2">
      <c r="A1" s="2"/>
      <c r="B1" s="356" t="s">
        <v>0</v>
      </c>
      <c r="C1" s="356"/>
      <c r="D1" s="356"/>
      <c r="E1" s="356"/>
      <c r="F1" s="356"/>
      <c r="G1" s="356"/>
      <c r="H1" s="356"/>
      <c r="I1" s="356"/>
      <c r="J1" s="356"/>
      <c r="K1" s="356"/>
      <c r="L1" s="356"/>
      <c r="M1" s="356"/>
      <c r="N1" s="356"/>
      <c r="O1" s="78"/>
      <c r="P1" s="78"/>
      <c r="Q1" s="78"/>
      <c r="R1" s="78"/>
      <c r="S1" s="2"/>
      <c r="T1" s="2"/>
    </row>
    <row r="2" spans="1:20" ht="36" customHeight="1" x14ac:dyDescent="0.2">
      <c r="A2" s="2"/>
      <c r="B2" s="357" t="s">
        <v>38</v>
      </c>
      <c r="C2" s="358"/>
      <c r="D2" s="359"/>
      <c r="E2" s="359"/>
      <c r="F2" s="359"/>
      <c r="G2" s="359"/>
      <c r="H2" s="359"/>
      <c r="I2" s="359"/>
      <c r="J2" s="359"/>
      <c r="K2" s="359"/>
      <c r="L2" s="359"/>
      <c r="M2" s="359"/>
      <c r="N2" s="359"/>
      <c r="O2" s="359"/>
      <c r="P2" s="359"/>
      <c r="Q2" s="359"/>
      <c r="R2" s="360"/>
      <c r="S2" s="2"/>
      <c r="T2" s="2"/>
    </row>
    <row r="3" spans="1:20" ht="27" customHeight="1" thickBot="1" x14ac:dyDescent="0.25">
      <c r="A3" s="2"/>
      <c r="B3" s="335" t="s">
        <v>39</v>
      </c>
      <c r="C3" s="336"/>
      <c r="D3" s="337"/>
      <c r="E3" s="337"/>
      <c r="F3" s="337"/>
      <c r="G3" s="337"/>
      <c r="H3" s="337"/>
      <c r="I3" s="337"/>
      <c r="J3" s="337"/>
      <c r="K3" s="337"/>
      <c r="L3" s="337"/>
      <c r="M3" s="337"/>
      <c r="N3" s="337"/>
      <c r="O3" s="337"/>
      <c r="P3" s="337"/>
      <c r="Q3" s="337"/>
      <c r="R3" s="337"/>
      <c r="S3" s="2"/>
      <c r="T3" s="2"/>
    </row>
    <row r="4" spans="1:20" ht="21" customHeight="1" thickBot="1" x14ac:dyDescent="0.25">
      <c r="A4" s="2"/>
      <c r="B4" s="17"/>
      <c r="C4" s="73"/>
      <c r="D4" s="18"/>
      <c r="E4" s="18"/>
      <c r="F4" s="18"/>
      <c r="G4" s="18"/>
      <c r="H4" s="18"/>
      <c r="I4" s="18"/>
      <c r="J4" s="18"/>
      <c r="K4" s="18"/>
      <c r="L4" s="18"/>
      <c r="M4" s="18"/>
      <c r="N4" s="18"/>
      <c r="O4" s="361" t="s">
        <v>2</v>
      </c>
      <c r="P4" s="362"/>
      <c r="Q4" s="362"/>
      <c r="R4" s="362"/>
      <c r="S4" s="362"/>
      <c r="T4" s="30"/>
    </row>
    <row r="5" spans="1:20" s="3" customFormat="1" ht="69" thickBot="1" x14ac:dyDescent="0.25">
      <c r="A5" s="61" t="s">
        <v>40</v>
      </c>
      <c r="B5" s="26" t="s">
        <v>41</v>
      </c>
      <c r="C5" s="62" t="s">
        <v>6</v>
      </c>
      <c r="D5" s="61" t="s">
        <v>42</v>
      </c>
      <c r="E5" s="61" t="s">
        <v>43</v>
      </c>
      <c r="F5" s="61" t="s">
        <v>9</v>
      </c>
      <c r="G5" s="61" t="s">
        <v>10</v>
      </c>
      <c r="H5" s="61" t="s">
        <v>11</v>
      </c>
      <c r="I5" s="61" t="s">
        <v>12</v>
      </c>
      <c r="J5" s="61" t="s">
        <v>44</v>
      </c>
      <c r="K5" s="61" t="s">
        <v>14</v>
      </c>
      <c r="L5" s="61" t="s">
        <v>15</v>
      </c>
      <c r="M5" s="61" t="s">
        <v>16</v>
      </c>
      <c r="N5" s="61" t="s">
        <v>17</v>
      </c>
      <c r="O5" s="24" t="s">
        <v>18</v>
      </c>
      <c r="P5" s="24" t="s">
        <v>19</v>
      </c>
      <c r="Q5" s="24" t="s">
        <v>20</v>
      </c>
      <c r="R5" s="24" t="s">
        <v>21</v>
      </c>
      <c r="S5" s="25" t="s">
        <v>22</v>
      </c>
      <c r="T5" s="31" t="s">
        <v>3</v>
      </c>
    </row>
    <row r="6" spans="1:20" s="3" customFormat="1" ht="44.25" customHeight="1" x14ac:dyDescent="0.2">
      <c r="A6" s="12" t="s">
        <v>23</v>
      </c>
      <c r="B6" s="13" t="s">
        <v>24</v>
      </c>
      <c r="C6" s="74" t="s">
        <v>25</v>
      </c>
      <c r="D6" s="54" t="s">
        <v>26</v>
      </c>
      <c r="E6" s="71" t="s">
        <v>55</v>
      </c>
      <c r="F6" s="10" t="s">
        <v>27</v>
      </c>
      <c r="G6" s="10" t="s">
        <v>28</v>
      </c>
      <c r="H6" s="10">
        <v>10</v>
      </c>
      <c r="I6" s="15">
        <v>9238.23</v>
      </c>
      <c r="J6" s="14">
        <v>1</v>
      </c>
      <c r="K6" s="15">
        <f>I6*J6</f>
        <v>9238.23</v>
      </c>
      <c r="L6" s="75">
        <f>I6*9%</f>
        <v>831.44069999999988</v>
      </c>
      <c r="M6" s="76">
        <v>900</v>
      </c>
      <c r="N6" s="37">
        <f>K6+L6+M6</f>
        <v>10969.670699999999</v>
      </c>
      <c r="O6" s="32"/>
      <c r="P6" s="19"/>
      <c r="Q6" s="19"/>
      <c r="R6" s="19"/>
      <c r="S6" s="19"/>
      <c r="T6" s="33"/>
    </row>
    <row r="7" spans="1:20" s="3" customFormat="1" ht="52.5" customHeight="1" x14ac:dyDescent="0.2">
      <c r="A7" s="7"/>
      <c r="B7" s="16"/>
      <c r="C7" s="74"/>
      <c r="D7" s="9"/>
      <c r="E7" s="71"/>
      <c r="F7" s="10"/>
      <c r="G7" s="10"/>
      <c r="H7" s="10"/>
      <c r="I7" s="15"/>
      <c r="J7" s="14"/>
      <c r="K7" s="15">
        <f>I7*J7</f>
        <v>0</v>
      </c>
      <c r="L7" s="28"/>
      <c r="M7" s="28"/>
      <c r="N7" s="6">
        <f>K7+L7+M7</f>
        <v>0</v>
      </c>
      <c r="O7" s="32"/>
      <c r="P7" s="19"/>
      <c r="Q7" s="19"/>
      <c r="R7" s="19"/>
      <c r="S7" s="20"/>
      <c r="T7" s="33"/>
    </row>
    <row r="8" spans="1:20" s="3" customFormat="1" ht="46.5" customHeight="1" x14ac:dyDescent="0.2">
      <c r="A8" s="7"/>
      <c r="B8" s="16"/>
      <c r="C8" s="74"/>
      <c r="D8" s="9"/>
      <c r="E8" s="71"/>
      <c r="F8" s="10"/>
      <c r="G8" s="10"/>
      <c r="H8" s="10"/>
      <c r="I8" s="15"/>
      <c r="J8" s="14"/>
      <c r="K8" s="15">
        <f>I8*J8</f>
        <v>0</v>
      </c>
      <c r="L8" s="28"/>
      <c r="M8" s="28"/>
      <c r="N8" s="6">
        <f>K8+L8+M8</f>
        <v>0</v>
      </c>
      <c r="O8" s="32"/>
      <c r="P8" s="19"/>
      <c r="Q8" s="19"/>
      <c r="R8" s="19"/>
      <c r="S8" s="20"/>
      <c r="T8" s="33"/>
    </row>
    <row r="9" spans="1:20" ht="48.75" customHeight="1" thickBot="1" x14ac:dyDescent="0.25">
      <c r="A9" s="21" t="s">
        <v>45</v>
      </c>
      <c r="B9" s="8"/>
      <c r="C9" s="11"/>
      <c r="D9" s="11"/>
      <c r="E9" s="71"/>
      <c r="F9" s="11"/>
      <c r="G9" s="11"/>
      <c r="H9" s="11"/>
      <c r="I9" s="11"/>
      <c r="J9" s="11"/>
      <c r="K9" s="11"/>
      <c r="L9" s="11"/>
      <c r="M9" s="11"/>
      <c r="N9" s="29">
        <f t="shared" ref="N9:S9" si="0" xml:space="preserve"> SUM(N6:N8)</f>
        <v>10969.670699999999</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workbookViewId="0">
      <selection activeCell="A5" sqref="A5:N5"/>
    </sheetView>
  </sheetViews>
  <sheetFormatPr baseColWidth="10" defaultColWidth="11" defaultRowHeight="16" x14ac:dyDescent="0.2"/>
  <cols>
    <col min="1" max="1" width="9.1640625" style="4"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A1" s="79"/>
      <c r="B1" s="367" t="s">
        <v>0</v>
      </c>
      <c r="C1" s="367"/>
      <c r="D1" s="367"/>
      <c r="E1" s="367"/>
      <c r="F1" s="367"/>
      <c r="G1" s="367"/>
      <c r="H1" s="367"/>
      <c r="I1" s="367"/>
      <c r="J1" s="367"/>
      <c r="K1" s="367"/>
      <c r="L1" s="367"/>
    </row>
    <row r="2" spans="1:20" x14ac:dyDescent="0.2">
      <c r="A2" s="79"/>
      <c r="B2" s="366" t="s">
        <v>46</v>
      </c>
      <c r="C2" s="366"/>
      <c r="D2" s="366"/>
      <c r="E2" s="366"/>
      <c r="F2" s="366"/>
      <c r="G2" s="366"/>
      <c r="H2" s="366"/>
      <c r="I2" s="366"/>
      <c r="J2" s="366"/>
      <c r="K2" s="366"/>
      <c r="L2" s="366"/>
    </row>
    <row r="3" spans="1:20" ht="43.75" customHeight="1" x14ac:dyDescent="0.2">
      <c r="A3" s="79"/>
      <c r="B3" s="368" t="s">
        <v>47</v>
      </c>
      <c r="C3" s="369"/>
      <c r="D3" s="370"/>
      <c r="E3" s="370"/>
      <c r="F3" s="370"/>
      <c r="G3" s="370"/>
      <c r="H3" s="370"/>
      <c r="I3" s="370"/>
      <c r="J3" s="370"/>
      <c r="K3" s="370"/>
      <c r="L3" s="370"/>
      <c r="M3" s="370"/>
      <c r="N3" s="370"/>
      <c r="O3" s="370"/>
      <c r="P3" s="370"/>
    </row>
    <row r="4" spans="1:20" ht="55.75" customHeight="1" x14ac:dyDescent="0.2">
      <c r="A4" s="79"/>
      <c r="B4" s="371" t="s">
        <v>48</v>
      </c>
      <c r="C4" s="372"/>
      <c r="D4" s="373"/>
      <c r="E4" s="373"/>
      <c r="F4" s="373"/>
      <c r="G4" s="373"/>
      <c r="H4" s="373"/>
      <c r="I4" s="373"/>
      <c r="J4" s="373"/>
      <c r="K4" s="373"/>
      <c r="L4" s="373"/>
      <c r="M4" s="373"/>
      <c r="N4" s="373"/>
      <c r="O4" s="373"/>
      <c r="P4" s="373"/>
    </row>
    <row r="5" spans="1:20" s="38" customFormat="1" ht="31.75" customHeight="1" x14ac:dyDescent="0.2">
      <c r="A5" s="342"/>
      <c r="B5" s="342"/>
      <c r="C5" s="342"/>
      <c r="D5" s="342"/>
      <c r="E5" s="342"/>
      <c r="F5" s="342"/>
      <c r="G5" s="342"/>
      <c r="H5" s="342"/>
      <c r="I5" s="342"/>
      <c r="J5" s="342"/>
      <c r="K5" s="342"/>
      <c r="L5" s="342"/>
      <c r="M5" s="342"/>
      <c r="N5" s="342"/>
      <c r="O5" s="374" t="s">
        <v>2</v>
      </c>
      <c r="P5" s="374"/>
      <c r="Q5" s="374"/>
      <c r="R5" s="374"/>
      <c r="S5" s="374"/>
    </row>
    <row r="6" spans="1:20" s="23" customFormat="1" ht="52" x14ac:dyDescent="0.2">
      <c r="A6" s="61" t="s">
        <v>4</v>
      </c>
      <c r="B6" s="62" t="s">
        <v>49</v>
      </c>
      <c r="C6" s="62" t="s">
        <v>6</v>
      </c>
      <c r="D6" s="63" t="s">
        <v>7</v>
      </c>
      <c r="E6" s="63" t="s">
        <v>43</v>
      </c>
      <c r="F6" s="61" t="s">
        <v>9</v>
      </c>
      <c r="G6" s="61" t="s">
        <v>10</v>
      </c>
      <c r="H6" s="61" t="s">
        <v>11</v>
      </c>
      <c r="I6" s="61" t="s">
        <v>12</v>
      </c>
      <c r="J6" s="61" t="s">
        <v>13</v>
      </c>
      <c r="K6" s="64" t="s">
        <v>14</v>
      </c>
      <c r="L6" s="61" t="s">
        <v>15</v>
      </c>
      <c r="M6" s="61" t="s">
        <v>16</v>
      </c>
      <c r="N6" s="61" t="s">
        <v>17</v>
      </c>
      <c r="O6" s="22" t="s">
        <v>18</v>
      </c>
      <c r="P6" s="22" t="s">
        <v>19</v>
      </c>
      <c r="Q6" s="22" t="s">
        <v>20</v>
      </c>
      <c r="R6" s="22" t="s">
        <v>21</v>
      </c>
      <c r="S6" s="22" t="s">
        <v>22</v>
      </c>
      <c r="T6" s="27" t="s">
        <v>3</v>
      </c>
    </row>
    <row r="7" spans="1:20" s="38" customFormat="1" ht="14" x14ac:dyDescent="0.2">
      <c r="A7" s="80"/>
      <c r="B7" s="52"/>
      <c r="C7" s="52"/>
      <c r="D7" s="41"/>
      <c r="E7" s="41"/>
      <c r="F7" s="42"/>
      <c r="G7" s="42"/>
      <c r="H7" s="42"/>
      <c r="I7" s="46"/>
      <c r="J7" s="80"/>
      <c r="K7" s="47"/>
      <c r="L7" s="47"/>
      <c r="M7" s="47"/>
      <c r="N7" s="48"/>
      <c r="O7" s="49"/>
      <c r="P7" s="50"/>
      <c r="Q7" s="39"/>
      <c r="R7" s="39"/>
      <c r="S7" s="51"/>
    </row>
    <row r="8" spans="1:20" s="38" customFormat="1" ht="14" x14ac:dyDescent="0.2">
      <c r="A8" s="80"/>
      <c r="B8" s="52"/>
      <c r="C8" s="52"/>
      <c r="D8" s="41"/>
      <c r="E8" s="41"/>
      <c r="F8" s="42"/>
      <c r="G8" s="42"/>
      <c r="H8" s="42"/>
      <c r="I8" s="46"/>
      <c r="J8" s="80"/>
      <c r="K8" s="47"/>
      <c r="L8" s="47"/>
      <c r="M8" s="47"/>
      <c r="N8" s="48"/>
      <c r="O8" s="49"/>
      <c r="P8" s="50"/>
      <c r="Q8" s="39"/>
      <c r="R8" s="39"/>
      <c r="S8" s="51"/>
    </row>
    <row r="9" spans="1:20" s="38" customFormat="1" ht="14" x14ac:dyDescent="0.2">
      <c r="A9" s="80"/>
      <c r="B9" s="53"/>
      <c r="C9" s="53"/>
      <c r="D9" s="41"/>
      <c r="E9" s="41"/>
      <c r="F9" s="42"/>
      <c r="G9" s="42"/>
      <c r="H9" s="41"/>
      <c r="I9" s="44"/>
      <c r="J9" s="43"/>
      <c r="K9" s="47"/>
      <c r="L9" s="47"/>
      <c r="M9" s="47"/>
      <c r="N9" s="48"/>
      <c r="O9" s="49"/>
      <c r="P9" s="50"/>
      <c r="Q9" s="39"/>
      <c r="R9" s="39"/>
      <c r="S9" s="51"/>
    </row>
    <row r="10" spans="1:20" s="23" customFormat="1" ht="20.25" customHeight="1" x14ac:dyDescent="0.15">
      <c r="A10" s="80"/>
      <c r="B10" s="53"/>
      <c r="C10" s="53"/>
      <c r="D10" s="41"/>
      <c r="E10" s="41"/>
      <c r="F10" s="42"/>
      <c r="G10" s="42"/>
      <c r="H10" s="41"/>
      <c r="I10" s="44"/>
      <c r="J10" s="45"/>
      <c r="K10" s="47"/>
      <c r="L10" s="47"/>
      <c r="M10" s="47"/>
      <c r="N10" s="48"/>
      <c r="O10" s="22"/>
      <c r="P10" s="22"/>
      <c r="Q10" s="22"/>
      <c r="R10" s="22"/>
      <c r="S10" s="51"/>
    </row>
    <row r="11" spans="1:20" s="38" customFormat="1" ht="15" thickBot="1" x14ac:dyDescent="0.25">
      <c r="A11" s="80"/>
      <c r="B11" s="53"/>
      <c r="C11" s="53"/>
      <c r="D11" s="41"/>
      <c r="E11" s="41"/>
      <c r="F11" s="42"/>
      <c r="G11" s="42"/>
      <c r="H11" s="41"/>
      <c r="I11" s="44"/>
      <c r="J11" s="43"/>
      <c r="K11" s="47"/>
      <c r="L11" s="47"/>
      <c r="M11" s="47"/>
      <c r="N11" s="48"/>
      <c r="O11" s="363" t="s">
        <v>50</v>
      </c>
      <c r="P11" s="364"/>
      <c r="Q11" s="364"/>
      <c r="R11" s="364"/>
      <c r="S11" s="365"/>
    </row>
    <row r="12" spans="1:20" s="60" customFormat="1" ht="28" customHeight="1" thickBot="1" x14ac:dyDescent="0.25">
      <c r="A12" s="329" t="s">
        <v>36</v>
      </c>
      <c r="B12" s="330"/>
      <c r="C12" s="330"/>
      <c r="D12" s="330"/>
      <c r="E12" s="330"/>
      <c r="F12" s="330"/>
      <c r="G12" s="330"/>
      <c r="H12" s="330"/>
      <c r="I12" s="330"/>
      <c r="J12" s="330"/>
      <c r="K12" s="330"/>
      <c r="L12" s="330"/>
      <c r="M12" s="331"/>
      <c r="N12" s="56">
        <f>SUM(N7:N11)</f>
        <v>0</v>
      </c>
      <c r="O12" s="57"/>
      <c r="P12" s="58"/>
      <c r="Q12" s="58"/>
      <c r="R12" s="58"/>
      <c r="S12" s="59"/>
    </row>
    <row r="13" spans="1:20" x14ac:dyDescent="0.2">
      <c r="A13" s="79"/>
      <c r="L13" s="65" t="s">
        <v>51</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Resource Allocation List</vt:lpstr>
      <vt:lpstr>CTE requests</vt:lpstr>
      <vt:lpstr>CTE personnel</vt:lpstr>
      <vt:lpstr>Facilities req</vt:lpstr>
      <vt:lpstr>Emergency Requests</vt:lpstr>
      <vt:lpstr>Big Ticket Item List</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Microsoft Office User</cp:lastModifiedBy>
  <cp:revision/>
  <dcterms:created xsi:type="dcterms:W3CDTF">2016-03-02T05:06:15Z</dcterms:created>
  <dcterms:modified xsi:type="dcterms:W3CDTF">2023-01-17T18:08:07Z</dcterms:modified>
  <cp:category/>
  <cp:contentStatus/>
</cp:coreProperties>
</file>