
<file path=[Content_Types].xml><?xml version="1.0" encoding="utf-8"?>
<Types xmlns="http://schemas.openxmlformats.org/package/2006/content-types">
  <Override PartName="/xl/worksheets/sheet7.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ml.chartshapes+xml"/>
  <Override PartName="/xl/theme/theme1.xml" ContentType="application/vnd.openxmlformats-officedocument.theme+xml"/>
  <Override PartName="/xl/charts/chart1.xml" ContentType="application/vnd.openxmlformats-officedocument.drawingml.chart+xml"/>
  <Override PartName="/xl/worksheets/sheet4.xml" ContentType="application/vnd.openxmlformats-officedocument.spreadsheetml.worksheet+xml"/>
  <Default Extension="xml" ContentType="application/xml"/>
  <Override PartName="/xl/worksheets/sheet6.xml" ContentType="application/vnd.openxmlformats-officedocument.spreadsheetml.worksheet+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xl/styles.xml" ContentType="application/vnd.openxmlformats-officedocument.spreadsheetml.styles+xml"/>
  <Override PartName="/xl/worksheets/sheet3.xml" ContentType="application/vnd.openxmlformats-officedocument.spreadsheetml.worksheet+xml"/>
  <Default Extension="rels" ContentType="application/vnd.openxmlformats-package.relationships+xml"/>
  <Override PartName="/xl/worksheets/sheet5.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bookViews>
    <workbookView xWindow="-20" yWindow="-20" windowWidth="34400" windowHeight="19100" tabRatio="831" activeTab="5"/>
  </bookViews>
  <sheets>
    <sheet name="Graph" sheetId="8" r:id="rId1"/>
    <sheet name="All Projects" sheetId="21" r:id="rId2"/>
    <sheet name="iPad Lab" sheetId="18" r:id="rId3"/>
    <sheet name="DA Flea" sheetId="17" r:id="rId4"/>
    <sheet name="CalPERS" sheetId="22" r:id="rId5"/>
    <sheet name="BDMS Purchasing" sheetId="15" r:id="rId6"/>
    <sheet name="Drop Down 1" sheetId="7" state="hidden" r:id="rId7"/>
    <sheet name="Drop Down 2" sheetId="2" state="hidden" r:id="rId8"/>
  </sheets>
  <definedNames>
    <definedName name="Benefits" localSheetId="4">'Drop Down 2'!$A$60:$A$62</definedName>
    <definedName name="Benefits">'Drop Down 2'!$A$60:$A$62</definedName>
    <definedName name="BPC" localSheetId="4">'Drop Down 2'!$A$83:$A$86</definedName>
    <definedName name="BPC">'Drop Down 2'!$A$83:$A$86</definedName>
    <definedName name="Category" localSheetId="4">'Drop Down 1'!$A$13:$A$18</definedName>
    <definedName name="Category">'Drop Down 1'!$A$13:$A$18</definedName>
    <definedName name="ClientSatisfaction" localSheetId="4">'Drop Down 2'!$A$41:$A$43</definedName>
    <definedName name="ClientSatisfaction">'Drop Down 2'!$A$41:$A$43</definedName>
    <definedName name="Complexity" localSheetId="4">'Drop Down 2'!$A$124:$A$127</definedName>
    <definedName name="Complexity">'Drop Down 2'!$A$124:$A$127</definedName>
    <definedName name="Cost" localSheetId="4">'Drop Down 2'!$A$103:$A$107</definedName>
    <definedName name="Cost">'Drop Down 2'!$A$103:$A$107</definedName>
    <definedName name="CostOngoing" localSheetId="4">'Drop Down 2'!$A$110:$A$114</definedName>
    <definedName name="CostOngoing">'Drop Down 2'!$A$110:$A$114</definedName>
    <definedName name="Criticality" localSheetId="4">'Drop Down 2'!$A$12:$A$17</definedName>
    <definedName name="Criticality">'Drop Down 2'!$A$12:$A$17</definedName>
    <definedName name="Departments" localSheetId="4">'Drop Down 2'!$A$77:$A$80</definedName>
    <definedName name="Departments">'Drop Down 2'!$A$77:$A$80</definedName>
    <definedName name="Employees" localSheetId="4">'Drop Down 2'!$A$34:$A$38</definedName>
    <definedName name="Employees">'Drop Down 2'!$A$34:$A$38</definedName>
    <definedName name="FinancialImpact" localSheetId="4">'Drop Down 2'!$A$46:$A$50</definedName>
    <definedName name="FinancialImpact">'Drop Down 2'!$A$46:$A$50</definedName>
    <definedName name="FTE" localSheetId="4">'Drop Down 2'!$A$96:$A$100</definedName>
    <definedName name="FTE">'Drop Down 2'!$A$96:$A$100</definedName>
    <definedName name="Hosting" localSheetId="4">'Drop Down 2'!$A$130:$A$132</definedName>
    <definedName name="Hosting">'Drop Down 2'!$A$130:$A$132</definedName>
    <definedName name="Maximum_Value" localSheetId="4">'Drop Down 2'!#REF!</definedName>
    <definedName name="Maximum_Value">'Drop Down 2'!#REF!</definedName>
    <definedName name="NH" localSheetId="4">'Drop Down 2'!#REF!</definedName>
    <definedName name="NH">'Drop Down 2'!#REF!</definedName>
    <definedName name="NonIT_FTE" localSheetId="4">'Drop Down 2'!$A$89:$A$93</definedName>
    <definedName name="NonIT_FTE">'Drop Down 2'!$A$89:$A$93</definedName>
    <definedName name="_xlnm.Print_Area" localSheetId="7">'Drop Down 2'!$A$1:$F$135</definedName>
    <definedName name="_xlnm.Print_Area" localSheetId="0">Graph!$A$1:$I$30</definedName>
    <definedName name="ScoreBenefits" localSheetId="4">'Drop Down 2'!$A$60:$C$62</definedName>
    <definedName name="ScoreBenefits">'Drop Down 2'!$A$60:$C$62</definedName>
    <definedName name="ScoreBPC" localSheetId="4">'Drop Down 2'!$A$83:$C$86</definedName>
    <definedName name="ScoreBPC">'Drop Down 2'!$A$83:$C$86</definedName>
    <definedName name="ScoreCategory" localSheetId="4">'Drop Down 1'!$A$13:$A$18</definedName>
    <definedName name="ScoreCategory">'Drop Down 1'!$A$13:$A$18</definedName>
    <definedName name="ScoreClientSatisfaction" localSheetId="4">'Drop Down 2'!$A$41:$C$43</definedName>
    <definedName name="ScoreClientSatisfaction">'Drop Down 2'!$A$41:$C$43</definedName>
    <definedName name="ScoreComplexity" localSheetId="4">'Drop Down 2'!$A$124:$C$127</definedName>
    <definedName name="ScoreComplexity">'Drop Down 2'!$A$124:$C$127</definedName>
    <definedName name="ScoreCost" localSheetId="4">'Drop Down 2'!$A$103:$C$107</definedName>
    <definedName name="ScoreCost">'Drop Down 2'!$A$103:$C$107</definedName>
    <definedName name="ScoreCostOngoing" localSheetId="4">'Drop Down 2'!$A$110:$C$114</definedName>
    <definedName name="ScoreCostOngoing">'Drop Down 2'!$A$110:$C$114</definedName>
    <definedName name="ScoreCriticality" localSheetId="4">'Drop Down 2'!$A$12:$C$17</definedName>
    <definedName name="ScoreCriticality">'Drop Down 2'!$A$12:$C$17</definedName>
    <definedName name="ScoreDepartments" localSheetId="4">'Drop Down 2'!$A$77:$C$80</definedName>
    <definedName name="ScoreDepartments">'Drop Down 2'!$A$77:$C$80</definedName>
    <definedName name="ScoreEmployees" localSheetId="4">'Drop Down 2'!$A$34:$C$38</definedName>
    <definedName name="ScoreEmployees">'Drop Down 2'!$A$34:$C$38</definedName>
    <definedName name="ScoreFinancialImpact" localSheetId="4">'Drop Down 2'!$A$46:$C$50</definedName>
    <definedName name="ScoreFinancialImpact">'Drop Down 2'!$A$46:$C$50</definedName>
    <definedName name="ScoreHosting" localSheetId="4">'Drop Down 2'!$A$130:$C$132</definedName>
    <definedName name="ScoreHosting">'Drop Down 2'!$A$130:$C$132</definedName>
    <definedName name="ScoreIT_FTE" localSheetId="4">'Drop Down 2'!$A$96:$C$100</definedName>
    <definedName name="ScoreIT_FTE">'Drop Down 2'!$A$96:$C$100</definedName>
    <definedName name="ScoreLMH" localSheetId="4">'Drop Down 2'!#REF!</definedName>
    <definedName name="ScoreLMH">'Drop Down 2'!#REF!</definedName>
    <definedName name="ScoreNH" localSheetId="4">'Drop Down 2'!#REF!</definedName>
    <definedName name="ScoreNH">'Drop Down 2'!#REF!</definedName>
    <definedName name="ScoreNonIT_FTE" localSheetId="4">'Drop Down 2'!$A$89:$C$93</definedName>
    <definedName name="ScoreNonIT_FTE">'Drop Down 2'!$A$89:$C$93</definedName>
    <definedName name="ScoreSponsorsPriority" localSheetId="4">'Drop Down 2'!$A$20:$C$22</definedName>
    <definedName name="ScoreSponsorsPriority">'Drop Down 2'!$A$20:$C$22</definedName>
    <definedName name="ScoreStrategicAlignment" localSheetId="4">'Drop Down 2'!$A$6:$C$9</definedName>
    <definedName name="ScoreStrategicAlignment">'Drop Down 2'!$A$6:$C$9</definedName>
    <definedName name="ScoreStudents" localSheetId="4">'Drop Down 2'!$A$27:$C$31</definedName>
    <definedName name="ScoreStudents">'Drop Down 2'!$A$27:$C$31</definedName>
    <definedName name="ScoreTime" localSheetId="4">'Drop Down 2'!$A$117:$C$121</definedName>
    <definedName name="ScoreTime">'Drop Down 2'!$A$117:$C$121</definedName>
    <definedName name="ScoreTimeSavings" localSheetId="4">'Drop Down 2'!$A$53:$C$57</definedName>
    <definedName name="ScoreTimeSavings">'Drop Down 2'!$A$53:$C$57</definedName>
    <definedName name="ScoreUniqueServices" localSheetId="4">'Drop Down 2'!$A$65:$C$68</definedName>
    <definedName name="ScoreUniqueServices">'Drop Down 2'!$A$65:$C$68</definedName>
    <definedName name="ScoreVLVH" localSheetId="4">'Drop Down 2'!#REF!</definedName>
    <definedName name="ScoreVLVH">'Drop Down 2'!#REF!</definedName>
    <definedName name="SponsorsPriority" localSheetId="4">'Drop Down 2'!$A$20:$A$22</definedName>
    <definedName name="SponsorsPriority">'Drop Down 2'!$A$20:$A$22</definedName>
    <definedName name="StrategicAlignment" localSheetId="4">'Drop Down 2'!$A$6:$A$9</definedName>
    <definedName name="StrategicAlignment">'Drop Down 2'!$A$6:$A$9</definedName>
    <definedName name="Students" localSheetId="4">'Drop Down 2'!$A$27:$A$31</definedName>
    <definedName name="Students">'Drop Down 2'!$A$27:$A$31</definedName>
    <definedName name="Time" localSheetId="4">'Drop Down 2'!$A$117:$A$121</definedName>
    <definedName name="Time">'Drop Down 2'!$A$117:$A$121</definedName>
    <definedName name="TimeSavings" localSheetId="4">'Drop Down 2'!$A$53:$A$57</definedName>
    <definedName name="TimeSavings">'Drop Down 2'!$A$53:$A$57</definedName>
    <definedName name="UniqueServices" localSheetId="4">'Drop Down 2'!$A$65:$A$68</definedName>
    <definedName name="UniqueServices">'Drop Down 2'!$A$65:$A$68</definedName>
    <definedName name="VLVH" localSheetId="4">'Drop Down 2'!#REF!</definedName>
    <definedName name="VLVH">'Drop Down 2'!#REF!</definedName>
    <definedName name="YN" localSheetId="4">'Drop Down 1'!$A$4:$A$5</definedName>
    <definedName name="YN">'Drop Down 1'!$A$4:$A$5</definedName>
    <definedName name="YNNA" localSheetId="4">'Drop Down 1'!$A$8:$A$10</definedName>
    <definedName name="YNNA">'Drop Down 1'!$A$8:$A$10</definedName>
  </definedNames>
  <calcPr calcId="130407"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G4" i="21"/>
  <c r="F4"/>
  <c r="E4"/>
  <c r="D4"/>
  <c r="C4"/>
  <c r="B4"/>
  <c r="E10"/>
  <c r="F10"/>
  <c r="G10"/>
  <c r="G12"/>
  <c r="G14"/>
  <c r="G13"/>
  <c r="G11"/>
  <c r="G9"/>
  <c r="G8"/>
  <c r="G7"/>
  <c r="G6"/>
  <c r="G5"/>
  <c r="G3"/>
  <c r="G2"/>
  <c r="F14"/>
  <c r="E14"/>
  <c r="D14"/>
  <c r="F12"/>
  <c r="F13"/>
  <c r="E13"/>
  <c r="D13"/>
  <c r="E12"/>
  <c r="D12"/>
  <c r="F11"/>
  <c r="E11"/>
  <c r="D11"/>
  <c r="D10"/>
  <c r="F9"/>
  <c r="E9"/>
  <c r="D9"/>
  <c r="F8"/>
  <c r="E8"/>
  <c r="D8"/>
  <c r="F7"/>
  <c r="E7"/>
  <c r="D7"/>
  <c r="F6"/>
  <c r="E6"/>
  <c r="D6"/>
  <c r="F5"/>
  <c r="E5"/>
  <c r="D5"/>
  <c r="F3"/>
  <c r="E3"/>
  <c r="D3"/>
  <c r="F2"/>
  <c r="E2"/>
  <c r="D2"/>
  <c r="C14"/>
  <c r="C13"/>
  <c r="C12"/>
  <c r="C11"/>
  <c r="C10"/>
  <c r="C9"/>
  <c r="C8"/>
  <c r="C7"/>
  <c r="C6"/>
  <c r="C5"/>
  <c r="C3"/>
  <c r="C2"/>
  <c r="B14"/>
  <c r="B13"/>
  <c r="B12"/>
  <c r="B11"/>
  <c r="B10"/>
  <c r="B9"/>
  <c r="B8"/>
  <c r="B7"/>
  <c r="B6"/>
  <c r="B5"/>
  <c r="B3"/>
  <c r="B2"/>
  <c r="B31" i="15"/>
  <c r="A29"/>
  <c r="A28"/>
  <c r="A27"/>
  <c r="A26"/>
  <c r="A25"/>
  <c r="A24"/>
  <c r="A23"/>
  <c r="A22"/>
  <c r="A21"/>
  <c r="A20"/>
  <c r="A18"/>
  <c r="C17"/>
  <c r="A17"/>
  <c r="C16"/>
  <c r="A16"/>
  <c r="C15"/>
  <c r="A15"/>
  <c r="A14"/>
  <c r="A12"/>
  <c r="A11"/>
  <c r="A10"/>
  <c r="A9"/>
  <c r="B32"/>
  <c r="B33"/>
  <c r="A29" i="22"/>
  <c r="A28"/>
  <c r="A27"/>
  <c r="A26"/>
  <c r="A25"/>
  <c r="A24"/>
  <c r="A23"/>
  <c r="A22"/>
  <c r="A21"/>
  <c r="A20"/>
  <c r="A18"/>
  <c r="C17"/>
  <c r="A17"/>
  <c r="C16"/>
  <c r="A16"/>
  <c r="C15"/>
  <c r="A15"/>
  <c r="A14"/>
  <c r="A12"/>
  <c r="A11"/>
  <c r="A10"/>
  <c r="A9"/>
  <c r="B31"/>
  <c r="B33"/>
  <c r="B32"/>
  <c r="B31" i="17"/>
  <c r="A29"/>
  <c r="A28"/>
  <c r="A27"/>
  <c r="A26"/>
  <c r="A25"/>
  <c r="A24"/>
  <c r="A23"/>
  <c r="A22"/>
  <c r="A21"/>
  <c r="A20"/>
  <c r="A18"/>
  <c r="C17"/>
  <c r="A17"/>
  <c r="C16"/>
  <c r="A16"/>
  <c r="C15"/>
  <c r="A15"/>
  <c r="A14"/>
  <c r="A12"/>
  <c r="A11"/>
  <c r="A10"/>
  <c r="A9"/>
  <c r="B32"/>
  <c r="B33"/>
  <c r="C27" i="2"/>
  <c r="C36"/>
  <c r="C46"/>
  <c r="C53"/>
  <c r="D9"/>
  <c r="D17"/>
  <c r="D43"/>
  <c r="D50"/>
  <c r="D57"/>
  <c r="D62"/>
  <c r="D68"/>
  <c r="D69"/>
  <c r="E43"/>
  <c r="E57"/>
  <c r="E68"/>
  <c r="C79"/>
  <c r="C84"/>
  <c r="C96"/>
  <c r="C106"/>
  <c r="C110"/>
  <c r="C111"/>
  <c r="C112"/>
  <c r="C113"/>
  <c r="C117"/>
  <c r="C118"/>
  <c r="C119"/>
  <c r="C120"/>
  <c r="C124"/>
  <c r="C125"/>
  <c r="C126"/>
  <c r="C130"/>
  <c r="D80"/>
  <c r="D86"/>
  <c r="D93"/>
  <c r="D100"/>
  <c r="D107"/>
  <c r="D114"/>
  <c r="D121"/>
  <c r="D127"/>
  <c r="D132"/>
  <c r="D133"/>
  <c r="C14"/>
  <c r="C55"/>
  <c r="C85"/>
  <c r="C89"/>
  <c r="C98"/>
  <c r="C105"/>
  <c r="C8"/>
  <c r="C29"/>
  <c r="C35"/>
  <c r="C47"/>
  <c r="C78"/>
  <c r="C83"/>
  <c r="C104"/>
  <c r="G134"/>
  <c r="C15"/>
  <c r="C103"/>
  <c r="C99"/>
  <c r="C97"/>
  <c r="C92"/>
  <c r="C91"/>
  <c r="C90"/>
  <c r="C77"/>
  <c r="C67"/>
  <c r="C66"/>
  <c r="C65"/>
  <c r="C61"/>
  <c r="C60"/>
  <c r="C56"/>
  <c r="C54"/>
  <c r="C49"/>
  <c r="C48"/>
  <c r="C37"/>
  <c r="C34"/>
  <c r="C30"/>
  <c r="C28"/>
  <c r="C21"/>
  <c r="C20"/>
  <c r="C16"/>
  <c r="C13"/>
  <c r="C12"/>
  <c r="C6"/>
  <c r="C7"/>
  <c r="E17"/>
  <c r="E9"/>
  <c r="E50"/>
  <c r="E62"/>
  <c r="E22"/>
  <c r="E132"/>
  <c r="E121"/>
  <c r="E107"/>
  <c r="E93"/>
  <c r="E100"/>
  <c r="E114"/>
  <c r="E86"/>
  <c r="E127"/>
  <c r="E80"/>
  <c r="E69"/>
  <c r="E133"/>
  <c r="B34" i="8"/>
  <c r="B32"/>
  <c r="B42"/>
  <c r="B40"/>
  <c r="B39"/>
  <c r="B38"/>
  <c r="B37"/>
  <c r="B36"/>
  <c r="B35"/>
  <c r="B33"/>
  <c r="B44"/>
  <c r="B43"/>
  <c r="B41"/>
  <c r="C35"/>
  <c r="D35"/>
  <c r="D34"/>
  <c r="C34"/>
  <c r="C32"/>
  <c r="C42"/>
  <c r="C43"/>
  <c r="C36"/>
  <c r="C38"/>
  <c r="C40"/>
  <c r="C41"/>
  <c r="C44"/>
  <c r="C33"/>
  <c r="C37"/>
  <c r="C39"/>
  <c r="D41"/>
  <c r="D44"/>
  <c r="D33"/>
  <c r="D37"/>
  <c r="D39"/>
  <c r="D32"/>
  <c r="D42"/>
  <c r="D43"/>
  <c r="D36"/>
  <c r="D38"/>
  <c r="D40"/>
  <c r="B31" i="18"/>
  <c r="A29"/>
  <c r="A28"/>
  <c r="A27"/>
  <c r="A26"/>
  <c r="A25"/>
  <c r="A24"/>
  <c r="A23"/>
  <c r="A22"/>
  <c r="A21"/>
  <c r="A20"/>
  <c r="A18"/>
  <c r="C17"/>
  <c r="A17"/>
  <c r="C16"/>
  <c r="A16"/>
  <c r="C15"/>
  <c r="A15"/>
  <c r="A14"/>
  <c r="A12"/>
  <c r="A11"/>
  <c r="A10"/>
  <c r="A9"/>
  <c r="B32"/>
  <c r="B33"/>
</calcChain>
</file>

<file path=xl/sharedStrings.xml><?xml version="1.0" encoding="utf-8"?>
<sst xmlns="http://schemas.openxmlformats.org/spreadsheetml/2006/main" count="376" uniqueCount="272">
  <si>
    <t>Doesn't Affect Employees</t>
  </si>
  <si>
    <t>Doesn't Affect Students</t>
  </si>
  <si>
    <t>Substantial vendor interfaces, complex system relationships, data migration</t>
    <phoneticPr fontId="7" type="noConversion"/>
  </si>
  <si>
    <t>Simple vendor interface, no data migration</t>
    <phoneticPr fontId="7" type="noConversion"/>
  </si>
  <si>
    <t>Will duplicate some functionality of an existing system(s) at either college</t>
    <phoneticPr fontId="7" type="noConversion"/>
  </si>
  <si>
    <t>Several business processes will need to change as a result</t>
    <phoneticPr fontId="7" type="noConversion"/>
  </si>
  <si>
    <t>Is critical for Health, Life, or Safety</t>
    <phoneticPr fontId="7" type="noConversion"/>
  </si>
  <si>
    <t>Has funding already been identified?</t>
    <phoneticPr fontId="7" type="noConversion"/>
  </si>
  <si>
    <t>ScoreDepartments</t>
    <phoneticPr fontId="7" type="noConversion"/>
  </si>
  <si>
    <t>BPC</t>
    <phoneticPr fontId="7" type="noConversion"/>
  </si>
  <si>
    <t>ScoreBPC</t>
    <phoneticPr fontId="7" type="noConversion"/>
  </si>
  <si>
    <t>NonIT_FTE</t>
    <phoneticPr fontId="7" type="noConversion"/>
  </si>
  <si>
    <t>ScoreNonIT_FTE</t>
    <phoneticPr fontId="7" type="noConversion"/>
  </si>
  <si>
    <t>Minimal reconfiguration of tables etc. on existing system</t>
    <phoneticPr fontId="7" type="noConversion"/>
  </si>
  <si>
    <t>ScoreCostOngoing</t>
    <phoneticPr fontId="7" type="noConversion"/>
  </si>
  <si>
    <t>Time</t>
    <phoneticPr fontId="7" type="noConversion"/>
  </si>
  <si>
    <t>ScoreTime</t>
    <phoneticPr fontId="7" type="noConversion"/>
  </si>
  <si>
    <t>Cost is between $5k and $25k</t>
    <phoneticPr fontId="7" type="noConversion"/>
  </si>
  <si>
    <t>Between .25 and .50 FTE</t>
    <phoneticPr fontId="7" type="noConversion"/>
  </si>
  <si>
    <t>Cell Range Names</t>
    <phoneticPr fontId="7" type="noConversion"/>
  </si>
  <si>
    <t>Percentage
Impact</t>
    <phoneticPr fontId="7" type="noConversion"/>
  </si>
  <si>
    <t>Cell Range
Names</t>
    <phoneticPr fontId="7" type="noConversion"/>
  </si>
  <si>
    <t>Sponsor's Priority</t>
    <phoneticPr fontId="7" type="noConversion"/>
  </si>
  <si>
    <t>N/A</t>
  </si>
  <si>
    <t>A few business processes will need to change as a result</t>
    <phoneticPr fontId="7" type="noConversion"/>
  </si>
  <si>
    <t>Some vendor interfaces, multiple system relationships, multiple dependencies</t>
    <phoneticPr fontId="7" type="noConversion"/>
  </si>
  <si>
    <t>Will provide unique functionality</t>
    <phoneticPr fontId="7" type="noConversion"/>
  </si>
  <si>
    <t>SponsorsPriority</t>
    <phoneticPr fontId="7" type="noConversion"/>
  </si>
  <si>
    <t>ScoreSponsorPriority</t>
    <phoneticPr fontId="7" type="noConversion"/>
  </si>
  <si>
    <t>Students</t>
    <phoneticPr fontId="7" type="noConversion"/>
  </si>
  <si>
    <t>Single Functional Department / Academic Division</t>
  </si>
  <si>
    <t>Cost is between $5k and $25k</t>
  </si>
  <si>
    <t>Additional Ongoing Hard Costs (annual)</t>
    <phoneticPr fontId="7" type="noConversion"/>
  </si>
  <si>
    <t>YN</t>
    <phoneticPr fontId="7" type="noConversion"/>
  </si>
  <si>
    <t>Project</t>
    <phoneticPr fontId="7" type="noConversion"/>
  </si>
  <si>
    <t>Impact 
Score</t>
    <phoneticPr fontId="7" type="noConversion"/>
  </si>
  <si>
    <t>Effort 
Score</t>
    <phoneticPr fontId="7" type="noConversion"/>
  </si>
  <si>
    <t>Will moderately enhance business, student, or instructional services</t>
    <phoneticPr fontId="7" type="noConversion"/>
  </si>
  <si>
    <t>Will significantly enhance business, student, or instructional services</t>
    <phoneticPr fontId="7" type="noConversion"/>
  </si>
  <si>
    <t>Saves &gt; 75 hrs per week</t>
    <phoneticPr fontId="7" type="noConversion"/>
  </si>
  <si>
    <t>Is critical for infrastructure improvement</t>
    <phoneticPr fontId="7" type="noConversion"/>
  </si>
  <si>
    <t>Critical to Achievement of one or more</t>
    <phoneticPr fontId="7" type="noConversion"/>
  </si>
  <si>
    <t>Employees Who Could Benefit (directly)</t>
    <phoneticPr fontId="7" type="noConversion"/>
  </si>
  <si>
    <t>Not applicable</t>
    <phoneticPr fontId="7" type="noConversion"/>
  </si>
  <si>
    <t>Not available</t>
    <phoneticPr fontId="7" type="noConversion"/>
  </si>
  <si>
    <t>Students Who Could Benefit (directly)</t>
    <phoneticPr fontId="7" type="noConversion"/>
  </si>
  <si>
    <t>Additional Ongoing Support Required (IT)</t>
    <phoneticPr fontId="7" type="noConversion"/>
  </si>
  <si>
    <t>Section 3: Project Benefits (affects Impact axis)</t>
    <phoneticPr fontId="7" type="noConversion"/>
  </si>
  <si>
    <t>Cost is between $25k and $50k</t>
    <phoneticPr fontId="7" type="noConversion"/>
  </si>
  <si>
    <t>Cost is between $50k and $100k</t>
    <phoneticPr fontId="7" type="noConversion"/>
  </si>
  <si>
    <t>Cost is &gt; $100k</t>
    <phoneticPr fontId="7" type="noConversion"/>
  </si>
  <si>
    <t>Time is &lt; 1 week total</t>
    <phoneticPr fontId="7" type="noConversion"/>
  </si>
  <si>
    <t>Simple vendor interface, no data migration</t>
  </si>
  <si>
    <t>De Anza Office of College Life, Plant Services, ETS</t>
    <phoneticPr fontId="7" type="noConversion"/>
  </si>
  <si>
    <t>Create efficiencies and reduce costs.  Funds from this program contribute to educational programs.</t>
    <phoneticPr fontId="7" type="noConversion"/>
  </si>
  <si>
    <t>Will moderately enhance business, student, or instructional services</t>
  </si>
  <si>
    <t>Affects Few Employees &lt;50</t>
  </si>
  <si>
    <t>PROJECT EFFORT</t>
    <phoneticPr fontId="7" type="noConversion"/>
  </si>
  <si>
    <t>Yes/No/NA</t>
    <phoneticPr fontId="7" type="noConversion"/>
  </si>
  <si>
    <t>IT infrastructure enhancement</t>
    <phoneticPr fontId="7" type="noConversion"/>
  </si>
  <si>
    <t>ScoreCategory</t>
    <phoneticPr fontId="7" type="noConversion"/>
  </si>
  <si>
    <t>StrategicAlignment</t>
    <phoneticPr fontId="7" type="noConversion"/>
  </si>
  <si>
    <t>ScoreStrategicAlignment</t>
    <phoneticPr fontId="7" type="noConversion"/>
  </si>
  <si>
    <t>Criticality</t>
    <phoneticPr fontId="7" type="noConversion"/>
  </si>
  <si>
    <t>Medium</t>
  </si>
  <si>
    <t>UniqueServices</t>
    <phoneticPr fontId="7" type="noConversion"/>
  </si>
  <si>
    <t>ScoreUniqueServices</t>
    <phoneticPr fontId="7" type="noConversion"/>
  </si>
  <si>
    <t>Departments</t>
    <phoneticPr fontId="7" type="noConversion"/>
  </si>
  <si>
    <t>Will duplicate some functionality of an existing system(s) at either college</t>
  </si>
  <si>
    <t>Increase is between $5k and $25k</t>
  </si>
  <si>
    <t>IT infrastructure enhancement</t>
  </si>
  <si>
    <t>John Cognetta</t>
    <phoneticPr fontId="7" type="noConversion"/>
  </si>
  <si>
    <t>Sharon Luciw</t>
    <phoneticPr fontId="7" type="noConversion"/>
  </si>
  <si>
    <t>Dennis Shannakian</t>
    <phoneticPr fontId="7" type="noConversion"/>
  </si>
  <si>
    <t>Section 2: Project Objectives and Criticality (affects Impact axis)</t>
    <phoneticPr fontId="7" type="noConversion"/>
  </si>
  <si>
    <t>Enhancement</t>
    <phoneticPr fontId="7" type="noConversion"/>
  </si>
  <si>
    <t>Single Functional Department / Academic Division</t>
    <phoneticPr fontId="7" type="noConversion"/>
  </si>
  <si>
    <t>Calculated Impact Score</t>
    <phoneticPr fontId="7" type="noConversion"/>
  </si>
  <si>
    <t>Calculated Effort Score</t>
    <phoneticPr fontId="7" type="noConversion"/>
  </si>
  <si>
    <t>YNNA</t>
    <phoneticPr fontId="7" type="noConversion"/>
  </si>
  <si>
    <t>Category</t>
    <phoneticPr fontId="7" type="noConversion"/>
  </si>
  <si>
    <t>DA Flea Market</t>
    <phoneticPr fontId="7" type="noConversion"/>
  </si>
  <si>
    <t>FTE</t>
    <phoneticPr fontId="7" type="noConversion"/>
  </si>
  <si>
    <t>ScoreIT_FTE</t>
    <phoneticPr fontId="7" type="noConversion"/>
  </si>
  <si>
    <t>Cost</t>
    <phoneticPr fontId="7" type="noConversion"/>
  </si>
  <si>
    <t>ScoreCost</t>
    <phoneticPr fontId="7" type="noConversion"/>
  </si>
  <si>
    <t>CostOngoing</t>
    <phoneticPr fontId="7" type="noConversion"/>
  </si>
  <si>
    <t>ScoreTimeSavings</t>
    <phoneticPr fontId="7" type="noConversion"/>
  </si>
  <si>
    <t>Benefits</t>
    <phoneticPr fontId="7" type="noConversion"/>
  </si>
  <si>
    <t>Automatically calculated after sections 2-4 above are completed.</t>
    <phoneticPr fontId="7" type="noConversion"/>
  </si>
  <si>
    <t>ScoreStudents</t>
    <phoneticPr fontId="7" type="noConversion"/>
  </si>
  <si>
    <t>Employees</t>
    <phoneticPr fontId="7" type="noConversion"/>
  </si>
  <si>
    <t>Time is between 2 weeks and 1 month total</t>
    <phoneticPr fontId="7" type="noConversion"/>
  </si>
  <si>
    <t>Instructional system enhancement</t>
    <phoneticPr fontId="7" type="noConversion"/>
  </si>
  <si>
    <t>Between .50 and .75 FTE</t>
    <phoneticPr fontId="7" type="noConversion"/>
  </si>
  <si>
    <t>Between .75 and 1.0 FTE</t>
    <phoneticPr fontId="7" type="noConversion"/>
  </si>
  <si>
    <t>Functional Representative Filling Out Form:</t>
    <phoneticPr fontId="7" type="noConversion"/>
  </si>
  <si>
    <t>Expected Client Satisfaction</t>
    <phoneticPr fontId="7" type="noConversion"/>
  </si>
  <si>
    <t>Moderate increase</t>
    <phoneticPr fontId="7" type="noConversion"/>
  </si>
  <si>
    <t>High increase</t>
    <phoneticPr fontId="7" type="noConversion"/>
  </si>
  <si>
    <t>Financial Impact (annual net income increase):</t>
    <phoneticPr fontId="7" type="noConversion"/>
  </si>
  <si>
    <t>Time Savings</t>
    <phoneticPr fontId="7" type="noConversion"/>
  </si>
  <si>
    <t>Increase is &gt; $100k</t>
    <phoneticPr fontId="7" type="noConversion"/>
  </si>
  <si>
    <t>Multiple Functional Departments / Academic Divisions at one college</t>
    <phoneticPr fontId="7" type="noConversion"/>
  </si>
  <si>
    <t>Cost is &lt; $5k</t>
    <phoneticPr fontId="7" type="noConversion"/>
  </si>
  <si>
    <t>Factors</t>
    <phoneticPr fontId="7" type="noConversion"/>
  </si>
  <si>
    <t>Factors</t>
    <phoneticPr fontId="7" type="noConversion"/>
  </si>
  <si>
    <t>More than 1.0 FTE</t>
    <phoneticPr fontId="7" type="noConversion"/>
  </si>
  <si>
    <t>Enhancement</t>
    <phoneticPr fontId="7" type="noConversion"/>
  </si>
  <si>
    <t>Affects All students at one college</t>
    <phoneticPr fontId="7" type="noConversion"/>
  </si>
  <si>
    <t>Affects All students at both colleges</t>
    <phoneticPr fontId="7" type="noConversion"/>
  </si>
  <si>
    <t>Affects All employees at one college</t>
    <phoneticPr fontId="7" type="noConversion"/>
  </si>
  <si>
    <t>Affects All employees at district</t>
    <phoneticPr fontId="7" type="noConversion"/>
  </si>
  <si>
    <t>Minimal increase</t>
    <phoneticPr fontId="7" type="noConversion"/>
  </si>
  <si>
    <t>Saves 50 to 75 hrs per week</t>
    <phoneticPr fontId="7" type="noConversion"/>
  </si>
  <si>
    <t>Saves &lt; 10 hrs per week</t>
    <phoneticPr fontId="7" type="noConversion"/>
  </si>
  <si>
    <t>No business process will need to change as a result</t>
    <phoneticPr fontId="7" type="noConversion"/>
  </si>
  <si>
    <t>Project Portfolio Results</t>
    <phoneticPr fontId="7" type="noConversion"/>
  </si>
  <si>
    <t>Implementation Hard Costs (one time)</t>
    <phoneticPr fontId="7" type="noConversion"/>
  </si>
  <si>
    <t>Probability of Realizing Benefits</t>
    <phoneticPr fontId="7" type="noConversion"/>
  </si>
  <si>
    <t>Not applicable</t>
  </si>
  <si>
    <t>Relationship to Strategic Plan Elements (Goals, Commitments, Objectives &amp; SLOs)</t>
    <phoneticPr fontId="7" type="noConversion"/>
  </si>
  <si>
    <t>Not Aligned With Any</t>
    <phoneticPr fontId="7" type="noConversion"/>
  </si>
  <si>
    <t>Complexity of Implementation:</t>
  </si>
  <si>
    <t>Low Probability</t>
  </si>
  <si>
    <t>ScoreCriticality</t>
    <phoneticPr fontId="7" type="noConversion"/>
  </si>
  <si>
    <t>Number</t>
    <phoneticPr fontId="7" type="noConversion"/>
  </si>
  <si>
    <t>Supports</t>
    <phoneticPr fontId="7" type="noConversion"/>
  </si>
  <si>
    <t>User Lead</t>
    <phoneticPr fontId="7" type="noConversion"/>
  </si>
  <si>
    <t>Is necessary to comply with Regulatory / legal mandate</t>
    <phoneticPr fontId="7" type="noConversion"/>
  </si>
  <si>
    <t>PROJECT IMPACT</t>
    <phoneticPr fontId="7" type="noConversion"/>
  </si>
  <si>
    <t>Unique or duplicated services</t>
    <phoneticPr fontId="7" type="noConversion"/>
  </si>
  <si>
    <t>Will duplicate most functionality of an existing system(s) at either college</t>
  </si>
  <si>
    <t>Even Probability (50/50)</t>
    <phoneticPr fontId="7" type="noConversion"/>
  </si>
  <si>
    <t>Complexity</t>
    <phoneticPr fontId="7" type="noConversion"/>
  </si>
  <si>
    <t>ScoreComplexity</t>
    <phoneticPr fontId="7" type="noConversion"/>
  </si>
  <si>
    <t>Hosting</t>
    <phoneticPr fontId="7" type="noConversion"/>
  </si>
  <si>
    <t>ScoreHosting</t>
    <phoneticPr fontId="7" type="noConversion"/>
  </si>
  <si>
    <t>Score</t>
    <phoneticPr fontId="7" type="noConversion"/>
  </si>
  <si>
    <t>Weight</t>
    <phoneticPr fontId="7" type="noConversion"/>
  </si>
  <si>
    <t>Max Value</t>
    <phoneticPr fontId="7" type="noConversion"/>
  </si>
  <si>
    <t>Affects Many Students &gt;500</t>
    <phoneticPr fontId="7" type="noConversion"/>
  </si>
  <si>
    <t>Affects Few Employees &lt;50</t>
    <phoneticPr fontId="7" type="noConversion"/>
  </si>
  <si>
    <t>Affects Many Employees &gt;50</t>
    <phoneticPr fontId="7" type="noConversion"/>
  </si>
  <si>
    <t>Departments Involved in Implemenation (exclude ETS)</t>
    <phoneticPr fontId="7" type="noConversion"/>
  </si>
  <si>
    <t>Employees at one department in one college</t>
    <phoneticPr fontId="7" type="noConversion"/>
  </si>
  <si>
    <t>Employees at multiple departments in one college</t>
    <phoneticPr fontId="7" type="noConversion"/>
  </si>
  <si>
    <t>All employees across the district</t>
    <phoneticPr fontId="7" type="noConversion"/>
  </si>
  <si>
    <t>Possible change to "Business Process Change Required"</t>
    <phoneticPr fontId="7" type="noConversion"/>
  </si>
  <si>
    <t>How many are affected by significant business process change</t>
    <phoneticPr fontId="7" type="noConversion"/>
  </si>
  <si>
    <t>Many business processes will need to change as a result</t>
    <phoneticPr fontId="7" type="noConversion"/>
  </si>
  <si>
    <t>IT Representative Filling Out form:</t>
    <phoneticPr fontId="7" type="noConversion"/>
  </si>
  <si>
    <t>Date Form Submitted:</t>
    <phoneticPr fontId="7" type="noConversion"/>
  </si>
  <si>
    <t>Has project been discussed with IT?</t>
    <phoneticPr fontId="7" type="noConversion"/>
  </si>
  <si>
    <t>Less than .25 FTE</t>
    <phoneticPr fontId="7" type="noConversion"/>
  </si>
  <si>
    <t>Name the Participating Departments:</t>
    <phoneticPr fontId="7" type="noConversion"/>
  </si>
  <si>
    <t>Section 5: Final Prioritization Score</t>
    <phoneticPr fontId="7" type="noConversion"/>
  </si>
  <si>
    <t>High</t>
  </si>
  <si>
    <t>Project Title:</t>
  </si>
  <si>
    <t>Project Description:</t>
  </si>
  <si>
    <t>Requested Completion Date:</t>
  </si>
  <si>
    <t>Yes/No</t>
  </si>
  <si>
    <t>Section 1: General Project Information</t>
  </si>
  <si>
    <t>Facilities system enhancement</t>
    <phoneticPr fontId="7" type="noConversion"/>
  </si>
  <si>
    <t>Total Points</t>
    <phoneticPr fontId="7" type="noConversion"/>
  </si>
  <si>
    <t>Involves most departments across the district</t>
    <phoneticPr fontId="7" type="noConversion"/>
  </si>
  <si>
    <t>Supports / Enhances Achievement of a few</t>
    <phoneticPr fontId="7" type="noConversion"/>
  </si>
  <si>
    <t>Supports / Enhances Achievement of several</t>
    <phoneticPr fontId="7" type="noConversion"/>
  </si>
  <si>
    <t>Administrative / business system enhancement</t>
    <phoneticPr fontId="7" type="noConversion"/>
  </si>
  <si>
    <t>Yes</t>
  </si>
  <si>
    <t>Other</t>
  </si>
  <si>
    <t>Low</t>
  </si>
  <si>
    <t>Will replace all existing systems which have similar functionality</t>
    <phoneticPr fontId="7" type="noConversion"/>
  </si>
  <si>
    <t>Project Category</t>
  </si>
  <si>
    <t>ScoreBenefits</t>
    <phoneticPr fontId="7" type="noConversion"/>
  </si>
  <si>
    <t>Multiple Functional Departments / Academic Divisions at both colleges</t>
    <phoneticPr fontId="7" type="noConversion"/>
  </si>
  <si>
    <t>Functional Representative Filling Out Form:</t>
    <phoneticPr fontId="7" type="noConversion"/>
  </si>
  <si>
    <t>Chris Vo</t>
  </si>
  <si>
    <t>Chien Shih</t>
  </si>
  <si>
    <t>User Project Lead:</t>
    <phoneticPr fontId="7" type="noConversion"/>
  </si>
  <si>
    <t>Has funding already been identified?</t>
    <phoneticPr fontId="7" type="noConversion"/>
  </si>
  <si>
    <t>Critical to Achievement of one or more</t>
  </si>
  <si>
    <t>Employees in multiple departments in both colleges &amp;/or  central services</t>
    <phoneticPr fontId="7" type="noConversion"/>
  </si>
  <si>
    <t>List All Applicable Strategic Planning Goals, Commitmments,
 Objectives and SLOs  that this Project will Address</t>
    <phoneticPr fontId="7" type="noConversion"/>
  </si>
  <si>
    <t>Section 4: Project Effort (affects Effort axis)</t>
    <phoneticPr fontId="7" type="noConversion"/>
  </si>
  <si>
    <t>List All Applicable Strategic Planning Goals, Commitmments,
 Objectives and SLOs  that this Project will Address</t>
    <phoneticPr fontId="7" type="noConversion"/>
  </si>
  <si>
    <t>Is critical for infrastructure improvement</t>
  </si>
  <si>
    <t>Strategically align to collect early withdraw of fundings from employee groups</t>
  </si>
  <si>
    <t>Increase is &gt; $100k</t>
  </si>
  <si>
    <t>Affects All employees at district</t>
  </si>
  <si>
    <t>Minimal increase</t>
  </si>
  <si>
    <t>Multiple Functional Departments / Academic Divisions at both colleges</t>
  </si>
  <si>
    <t>Several business processes will need to change as a result</t>
  </si>
  <si>
    <t>Accounting, payroll, benefits, HR, budgeting, ETS</t>
  </si>
  <si>
    <t>Between .50 and .75 FTE</t>
  </si>
  <si>
    <t>Cost is between $25k and $50k</t>
  </si>
  <si>
    <t>Time is &gt; 6 months total</t>
  </si>
  <si>
    <t>Time to Implement (includes all IT and functional department work)</t>
    <phoneticPr fontId="7" type="noConversion"/>
  </si>
  <si>
    <t>iPad Lab Pilot</t>
    <phoneticPr fontId="7" type="noConversion"/>
  </si>
  <si>
    <t>Instructional system enhancement</t>
  </si>
  <si>
    <t>Peter Murray</t>
    <phoneticPr fontId="7" type="noConversion"/>
  </si>
  <si>
    <t>Sharon Luciw</t>
    <phoneticPr fontId="7" type="noConversion"/>
  </si>
  <si>
    <t>Pilot</t>
    <phoneticPr fontId="7" type="noConversion"/>
  </si>
  <si>
    <t>Peter Murray</t>
    <phoneticPr fontId="7" type="noConversion"/>
  </si>
  <si>
    <t>Supports / Enhances Achievement of a few</t>
  </si>
  <si>
    <t>Will significantly enhance business, student, or instructional services</t>
  </si>
  <si>
    <t>Time is between 1 month and 6 months total</t>
    <phoneticPr fontId="7" type="noConversion"/>
  </si>
  <si>
    <t>Time is &gt; 6 months total</t>
    <phoneticPr fontId="7" type="noConversion"/>
  </si>
  <si>
    <t>Increase is between $50k and $100k</t>
    <phoneticPr fontId="7" type="noConversion"/>
  </si>
  <si>
    <t>Increase is between $25k and $50k</t>
    <phoneticPr fontId="7" type="noConversion"/>
  </si>
  <si>
    <t>Increase is between $5k and $25k</t>
    <phoneticPr fontId="7" type="noConversion"/>
  </si>
  <si>
    <t>Increase is &lt; $5k</t>
    <phoneticPr fontId="7" type="noConversion"/>
  </si>
  <si>
    <t>Saves 11 to 25 hrs per week</t>
    <phoneticPr fontId="7" type="noConversion"/>
  </si>
  <si>
    <t>Saves 25 to 50 hrs per week</t>
    <phoneticPr fontId="7" type="noConversion"/>
  </si>
  <si>
    <t>Multiple Functional Departments / Academic Divisions at one college</t>
  </si>
  <si>
    <t>A few business processes will need to change as a result</t>
  </si>
  <si>
    <t>Less than .25 FTE</t>
  </si>
  <si>
    <t>Cost is &lt; $5k</t>
  </si>
  <si>
    <t>Time is between 1 week and 2 weeks total</t>
  </si>
  <si>
    <t>Foothill PSME, ETS</t>
    <phoneticPr fontId="7" type="noConversion"/>
  </si>
  <si>
    <t>High Probability</t>
  </si>
  <si>
    <t>Will not enhance business, student, or instructional services</t>
    <phoneticPr fontId="7" type="noConversion"/>
  </si>
  <si>
    <t>#</t>
    <phoneticPr fontId="7" type="noConversion"/>
  </si>
  <si>
    <t>Title</t>
    <phoneticPr fontId="7" type="noConversion"/>
  </si>
  <si>
    <t>ETS Lead</t>
    <phoneticPr fontId="7" type="noConversion"/>
  </si>
  <si>
    <t>Additional Ongoing Support Required (functional departments)</t>
    <phoneticPr fontId="7" type="noConversion"/>
  </si>
  <si>
    <t>ScoreEmployees</t>
    <phoneticPr fontId="7" type="noConversion"/>
  </si>
  <si>
    <t>ClientSatisfaction</t>
    <phoneticPr fontId="7" type="noConversion"/>
  </si>
  <si>
    <t>User Project Lead:</t>
  </si>
  <si>
    <t>User Project Lead:</t>
    <phoneticPr fontId="7" type="noConversion"/>
  </si>
  <si>
    <t>Affects few Students &lt;500</t>
    <phoneticPr fontId="7" type="noConversion"/>
  </si>
  <si>
    <t>We've been without a dedicated phone line and network connection out in the parking lots where the Flea Market is held for decades and can continue without them until this work can be completed (for now we can continue to use our cell phones for voice as we have been).  Please note that the Flea Market Office in the Campus Center in Room HCC 158 has had phone (x8414) and data forever.
While emergency phones in the parking lots would be good and should be added we would still like a phone in the Flea Market Information Booth for emergency and other uses.  We already have a phone and extension we want to use there, x8350.  the main file we need to access on our file server is an Access database containing all our vendor data.  Security is an issue because the vendor data includes names, addresses, Driver's License Numbers, and even Social Security Numbers in some cases.  In addition to the uses I had mentioned earlier I was reminded of another reason we want a network connection there and that is so that the Student Employees for the Flea Market can enter their time-sheets in MyPortal while they are there.  I just had to call six out of the ten students we had at the January Flea Market to remind them to submit their hours.  Funding available and must be used by 6/30/12.</t>
    <phoneticPr fontId="7" type="noConversion"/>
  </si>
  <si>
    <t>Calculated Impact Score</t>
    <phoneticPr fontId="7" type="noConversion"/>
  </si>
  <si>
    <t>Automatically calculated after sections 2-4 above are completed.</t>
    <phoneticPr fontId="7" type="noConversion"/>
  </si>
  <si>
    <t>Time is between 1 week and 2 weeks total</t>
    <phoneticPr fontId="7" type="noConversion"/>
  </si>
  <si>
    <t>ScoreClientSatisification</t>
    <phoneticPr fontId="7" type="noConversion"/>
  </si>
  <si>
    <t>FinancialImpact</t>
    <phoneticPr fontId="7" type="noConversion"/>
  </si>
  <si>
    <t>ScoreFinancialImpact</t>
    <phoneticPr fontId="7" type="noConversion"/>
  </si>
  <si>
    <t>TimeSavings</t>
    <phoneticPr fontId="7" type="noConversion"/>
  </si>
  <si>
    <t>Available</t>
    <phoneticPr fontId="7" type="noConversion"/>
  </si>
  <si>
    <t>Student body system enhancement</t>
    <phoneticPr fontId="7" type="noConversion"/>
  </si>
  <si>
    <t>Project Category:</t>
  </si>
  <si>
    <t>Business Process Changes Required</t>
  </si>
  <si>
    <t>No</t>
  </si>
  <si>
    <t>Calculated Effort Score</t>
    <phoneticPr fontId="7" type="noConversion"/>
  </si>
  <si>
    <t>Description</t>
    <phoneticPr fontId="7" type="noConversion"/>
  </si>
  <si>
    <t>Some vendor interfaces, multiple system relationships, multiple dependencies</t>
  </si>
  <si>
    <t>CalPERS Benefits Transition Project</t>
  </si>
  <si>
    <t>Administrative / business system enhancement</t>
  </si>
  <si>
    <t>As a result of the last Foothill Technology meeting and Fred Sherman’s  recommendation; PSME will like to request access to the district wireless network to be able to connect iPad devices to Apple TVs located in buildings 4200 and 4300. Currently the iPads and one of the AppleTVs are connecting to the “Foothill Lab” wireless network but the Airplay feature, which allow the ipads to send their video signal using the wireless network to the AppleTV device connected to the video projector is not working. I do not know if this is due to some network ports being blocked by the network. We briefly tried using a local wireless access point and the connection was successful. 
This is what we would like to accomplish. We would like to have tablets (iPads or android tablets) and the Apple TV devices connect to the “Foothill Lab” wireless network. This will allow the iPads access our local VMware servers (VDI) and also send video signal using Airplay to the apple TV devices. Please support the Proof of concept to see if this kind of setup would be reasonable and adequate for our classrooms and faculty use.</t>
    <phoneticPr fontId="7" type="noConversion"/>
  </si>
  <si>
    <t>Affect Workforce Development, Basic Skills, and Transfer</t>
    <phoneticPr fontId="7" type="noConversion"/>
  </si>
  <si>
    <t>Affects All students at one college</t>
  </si>
  <si>
    <t>Affects Many Employees &gt;50</t>
  </si>
  <si>
    <t>High increase</t>
  </si>
  <si>
    <t>Will replace all existing systems which have similar functionality</t>
  </si>
  <si>
    <t>Increase is &lt; $5k</t>
  </si>
  <si>
    <t>Saves &lt; 10 hrs per week</t>
  </si>
  <si>
    <t>Hardware / Application Hosting  by Vendor</t>
    <phoneticPr fontId="7" type="noConversion"/>
  </si>
  <si>
    <t>Banner implementation -BDMS for purchasing</t>
  </si>
  <si>
    <t>Carmen Redmond</t>
  </si>
  <si>
    <t>yes</t>
  </si>
  <si>
    <t>end of 2013</t>
  </si>
  <si>
    <t>Moderate increase</t>
  </si>
  <si>
    <t>Increase is between $25k and $50k</t>
  </si>
  <si>
    <t>Saves 50 to 75 hrs per week</t>
  </si>
  <si>
    <t>Involves most departments across the district</t>
  </si>
  <si>
    <t>Between .75 and 1.0 FTE</t>
  </si>
  <si>
    <t>Substantial vendor interfaces, complex system relationships, data migration</t>
  </si>
  <si>
    <t>Purchasing department, Controller office Measure  C  Accountants, Gilbane (contractor), both colleges that submited PR, Central services.</t>
  </si>
  <si>
    <t>Efficiency and better collaboration among different college departments and central services.</t>
  </si>
  <si>
    <t>This project will automate the documentation supporting  of the purchasing process, project scope will include the scanning of the support documents (quote, contract, correspondence, amendament..etc) into Banner Document Management System (BDMS). Once the document is scanned into the system, it will be linked into the main Banner system and can be pulled up for review anywhere, anytime. It becomes a permanent electronic record associated with the purchasing process.</t>
  </si>
  <si>
    <t>We are transitioning from self funded to fully insured program provided by CalPers effective July 1, 2012.  We are going to pay monthly premium for headcounts we have to Calpers, we no longer bear the liability that exceeding the monthly budgeted expenses.  From system point of view, we are going from 3 to 6 medical programs, there will be more supporting needs from ETS, we are still going to use SECOVA for program intake. We will use Banner more to handle the program.</t>
    <phoneticPr fontId="7" type="noConversion"/>
  </si>
</sst>
</file>

<file path=xl/styles.xml><?xml version="1.0" encoding="utf-8"?>
<styleSheet xmlns="http://schemas.openxmlformats.org/spreadsheetml/2006/main">
  <fonts count="21">
    <font>
      <sz val="11"/>
      <color indexed="8"/>
      <name val="Calibri"/>
      <family val="2"/>
    </font>
    <font>
      <b/>
      <sz val="9"/>
      <color indexed="8"/>
      <name val="Calibri"/>
      <family val="2"/>
    </font>
    <font>
      <sz val="9"/>
      <color indexed="8"/>
      <name val="Calibri"/>
      <family val="2"/>
    </font>
    <font>
      <b/>
      <sz val="9"/>
      <color indexed="9"/>
      <name val="Calibri"/>
      <family val="2"/>
    </font>
    <font>
      <u/>
      <sz val="11"/>
      <color indexed="12"/>
      <name val="Calibri"/>
      <family val="2"/>
    </font>
    <font>
      <sz val="9"/>
      <name val="Calibri"/>
      <family val="2"/>
    </font>
    <font>
      <b/>
      <u/>
      <sz val="9"/>
      <color indexed="9"/>
      <name val="Calibri"/>
      <family val="2"/>
    </font>
    <font>
      <sz val="8"/>
      <name val="Verdana"/>
    </font>
    <font>
      <b/>
      <sz val="9"/>
      <color indexed="10"/>
      <name val="Calibri"/>
    </font>
    <font>
      <b/>
      <sz val="8"/>
      <color indexed="9"/>
      <name val="Calibri"/>
    </font>
    <font>
      <sz val="8"/>
      <color indexed="8"/>
      <name val="Calibri"/>
    </font>
    <font>
      <sz val="9"/>
      <color indexed="41"/>
      <name val="Calibri"/>
    </font>
    <font>
      <sz val="9"/>
      <color indexed="42"/>
      <name val="Calibri"/>
    </font>
    <font>
      <b/>
      <sz val="9"/>
      <name val="Calibri"/>
    </font>
    <font>
      <b/>
      <sz val="14"/>
      <color indexed="8"/>
      <name val="Calibri"/>
    </font>
    <font>
      <b/>
      <sz val="36"/>
      <color indexed="8"/>
      <name val="Calibri"/>
    </font>
    <font>
      <b/>
      <sz val="11"/>
      <color indexed="9"/>
      <name val="Calibri"/>
    </font>
    <font>
      <sz val="11"/>
      <color indexed="9"/>
      <name val="Calibri"/>
    </font>
    <font>
      <b/>
      <sz val="10"/>
      <color indexed="8"/>
      <name val="Calibri"/>
    </font>
    <font>
      <sz val="10"/>
      <color indexed="8"/>
      <name val="Calibri"/>
    </font>
    <font>
      <sz val="11"/>
      <name val="Calibri"/>
    </font>
  </fonts>
  <fills count="7">
    <fill>
      <patternFill patternType="none"/>
    </fill>
    <fill>
      <patternFill patternType="gray125"/>
    </fill>
    <fill>
      <patternFill patternType="solid">
        <fgColor indexed="8"/>
        <bgColor indexed="64"/>
      </patternFill>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153">
    <xf numFmtId="0" fontId="0" fillId="0" borderId="0" xfId="0"/>
    <xf numFmtId="0" fontId="1" fillId="3" borderId="5" xfId="0" applyFont="1" applyFill="1" applyBorder="1" applyAlignment="1" applyProtection="1">
      <alignment horizontal="left" vertical="top" wrapText="1"/>
    </xf>
    <xf numFmtId="0" fontId="1" fillId="3" borderId="5" xfId="0" applyFont="1" applyFill="1" applyBorder="1" applyAlignment="1" applyProtection="1">
      <alignment horizontal="left" vertical="top"/>
    </xf>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left" vertical="top"/>
    </xf>
    <xf numFmtId="0" fontId="2" fillId="0" borderId="0" xfId="0" applyFont="1" applyFill="1" applyAlignment="1" applyProtection="1">
      <alignment vertical="top"/>
    </xf>
    <xf numFmtId="0" fontId="1" fillId="4" borderId="0" xfId="0" applyFont="1" applyFill="1" applyAlignment="1" applyProtection="1">
      <alignment vertical="top"/>
    </xf>
    <xf numFmtId="0" fontId="2" fillId="4" borderId="0" xfId="0" applyFont="1" applyFill="1" applyAlignment="1" applyProtection="1">
      <alignment vertical="top"/>
    </xf>
    <xf numFmtId="0" fontId="2" fillId="4" borderId="0" xfId="0" applyFont="1" applyFill="1" applyAlignment="1" applyProtection="1">
      <alignment vertical="top" wrapText="1"/>
    </xf>
    <xf numFmtId="0" fontId="1" fillId="0" borderId="5" xfId="0" applyFont="1" applyFill="1" applyBorder="1" applyAlignment="1" applyProtection="1">
      <alignment horizontal="left" vertical="top"/>
    </xf>
    <xf numFmtId="0" fontId="2" fillId="4" borderId="5" xfId="0" applyFont="1" applyFill="1" applyBorder="1" applyAlignment="1" applyProtection="1">
      <alignment horizontal="left" vertical="top"/>
      <protection locked="0"/>
    </xf>
    <xf numFmtId="0" fontId="2" fillId="4" borderId="5" xfId="0" quotePrefix="1" applyFont="1" applyFill="1" applyBorder="1" applyAlignment="1" applyProtection="1">
      <alignment horizontal="left" vertical="top" wrapText="1"/>
      <protection locked="0"/>
    </xf>
    <xf numFmtId="0" fontId="2" fillId="4" borderId="5" xfId="0" applyFont="1" applyFill="1" applyBorder="1" applyAlignment="1" applyProtection="1">
      <alignment horizontal="left" vertical="top" wrapText="1"/>
      <protection locked="0"/>
    </xf>
    <xf numFmtId="0" fontId="2" fillId="0" borderId="10" xfId="0" applyFont="1" applyFill="1" applyBorder="1" applyAlignment="1" applyProtection="1">
      <alignment vertical="top"/>
    </xf>
    <xf numFmtId="0" fontId="2" fillId="0" borderId="10" xfId="0" applyFont="1" applyBorder="1" applyAlignment="1" applyProtection="1">
      <alignment vertical="top"/>
    </xf>
    <xf numFmtId="0" fontId="3" fillId="2" borderId="1" xfId="0" applyFont="1" applyFill="1" applyBorder="1" applyAlignment="1" applyProtection="1">
      <alignment horizontal="left" vertical="top"/>
    </xf>
    <xf numFmtId="0" fontId="3" fillId="2" borderId="7" xfId="0" applyFont="1" applyFill="1" applyBorder="1" applyAlignment="1" applyProtection="1">
      <alignment horizontal="left" vertical="top"/>
    </xf>
    <xf numFmtId="0" fontId="2" fillId="0" borderId="0" xfId="0" applyFont="1" applyAlignment="1" applyProtection="1">
      <alignment horizontal="center" vertical="top"/>
    </xf>
    <xf numFmtId="0" fontId="2" fillId="0" borderId="10" xfId="0" applyFont="1" applyBorder="1" applyAlignment="1" applyProtection="1">
      <alignment horizontal="center" vertical="top"/>
    </xf>
    <xf numFmtId="0" fontId="2" fillId="0" borderId="0" xfId="0" applyFont="1" applyFill="1" applyAlignment="1" applyProtection="1">
      <alignment horizontal="center" vertical="top"/>
    </xf>
    <xf numFmtId="0" fontId="2" fillId="0" borderId="10" xfId="0" applyFont="1" applyFill="1" applyBorder="1" applyAlignment="1" applyProtection="1">
      <alignment horizontal="center" vertical="top"/>
    </xf>
    <xf numFmtId="0" fontId="2" fillId="0" borderId="0" xfId="0" applyFont="1" applyFill="1" applyAlignment="1" applyProtection="1">
      <alignment vertical="top" wrapText="1"/>
    </xf>
    <xf numFmtId="0" fontId="2" fillId="4" borderId="0" xfId="0" applyFont="1" applyFill="1" applyAlignment="1" applyProtection="1">
      <alignment horizontal="center" vertical="top"/>
    </xf>
    <xf numFmtId="0" fontId="2" fillId="5" borderId="0" xfId="0" applyFont="1" applyFill="1" applyAlignment="1" applyProtection="1">
      <alignment horizontal="center" vertical="top"/>
    </xf>
    <xf numFmtId="0" fontId="1" fillId="0" borderId="0" xfId="0" applyFont="1" applyFill="1" applyAlignment="1" applyProtection="1">
      <alignment horizontal="left" vertical="top"/>
    </xf>
    <xf numFmtId="0" fontId="1" fillId="0" borderId="0" xfId="0" applyFont="1" applyFill="1" applyAlignment="1" applyProtection="1">
      <alignment vertical="top"/>
    </xf>
    <xf numFmtId="9" fontId="2" fillId="4" borderId="0" xfId="0" applyNumberFormat="1" applyFont="1" applyFill="1" applyAlignment="1" applyProtection="1">
      <alignment horizontal="center" vertical="top"/>
    </xf>
    <xf numFmtId="9" fontId="2" fillId="5" borderId="0" xfId="0" applyNumberFormat="1" applyFont="1" applyFill="1" applyAlignment="1" applyProtection="1">
      <alignment horizontal="center" vertical="top"/>
    </xf>
    <xf numFmtId="0" fontId="2" fillId="4" borderId="1" xfId="0" applyFont="1" applyFill="1" applyBorder="1" applyAlignment="1" applyProtection="1">
      <alignment horizontal="center" vertical="top"/>
    </xf>
    <xf numFmtId="9" fontId="2" fillId="4" borderId="1" xfId="0" applyNumberFormat="1" applyFont="1" applyFill="1" applyBorder="1" applyAlignment="1" applyProtection="1">
      <alignment horizontal="center" vertical="top"/>
    </xf>
    <xf numFmtId="0" fontId="1" fillId="0" borderId="0" xfId="0" applyFont="1" applyFill="1" applyAlignment="1" applyProtection="1">
      <alignment horizontal="center" vertical="top"/>
    </xf>
    <xf numFmtId="9" fontId="1" fillId="0" borderId="0" xfId="0" applyNumberFormat="1" applyFont="1" applyFill="1" applyAlignment="1" applyProtection="1">
      <alignment horizontal="center" vertical="top"/>
    </xf>
    <xf numFmtId="0" fontId="2" fillId="0" borderId="0" xfId="0" applyFont="1" applyFill="1" applyBorder="1" applyAlignment="1" applyProtection="1">
      <alignment vertical="top"/>
    </xf>
    <xf numFmtId="0" fontId="2" fillId="0" borderId="0" xfId="0" applyFont="1" applyFill="1" applyBorder="1" applyAlignment="1" applyProtection="1">
      <alignment horizontal="center" vertical="top"/>
    </xf>
    <xf numFmtId="0" fontId="2" fillId="0" borderId="0" xfId="0" applyFont="1" applyBorder="1" applyAlignment="1" applyProtection="1">
      <alignment horizontal="center" vertical="top"/>
    </xf>
    <xf numFmtId="9" fontId="2" fillId="0" borderId="0" xfId="0" applyNumberFormat="1" applyFont="1" applyFill="1" applyBorder="1" applyAlignment="1" applyProtection="1">
      <alignment horizontal="center" vertical="top"/>
    </xf>
    <xf numFmtId="0" fontId="2" fillId="4" borderId="2"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xf>
    <xf numFmtId="0" fontId="2" fillId="4" borderId="12" xfId="0" applyFont="1" applyFill="1" applyBorder="1" applyAlignment="1" applyProtection="1">
      <alignment horizontal="left" vertical="top" wrapText="1"/>
      <protection locked="0"/>
    </xf>
    <xf numFmtId="0" fontId="1" fillId="3" borderId="15" xfId="0" applyFont="1" applyFill="1" applyBorder="1" applyAlignment="1" applyProtection="1">
      <alignment horizontal="left" vertical="top"/>
    </xf>
    <xf numFmtId="0" fontId="2" fillId="4" borderId="12" xfId="0" applyFont="1" applyFill="1" applyBorder="1" applyAlignment="1" applyProtection="1">
      <alignment vertical="top" wrapText="1"/>
      <protection locked="0"/>
    </xf>
    <xf numFmtId="0" fontId="2" fillId="4" borderId="12" xfId="0" applyFont="1" applyFill="1" applyBorder="1" applyAlignment="1" applyProtection="1">
      <alignment vertical="top"/>
      <protection locked="0"/>
    </xf>
    <xf numFmtId="0" fontId="2" fillId="4" borderId="12" xfId="0" applyFont="1" applyFill="1" applyBorder="1" applyAlignment="1" applyProtection="1">
      <alignment horizontal="left" vertical="top"/>
      <protection locked="0"/>
    </xf>
    <xf numFmtId="0" fontId="1" fillId="3" borderId="27" xfId="0" applyFont="1" applyFill="1" applyBorder="1" applyAlignment="1" applyProtection="1">
      <alignment horizontal="left" vertical="top" wrapText="1"/>
    </xf>
    <xf numFmtId="0" fontId="2" fillId="5" borderId="12" xfId="0" applyFont="1" applyFill="1" applyBorder="1" applyAlignment="1" applyProtection="1">
      <alignment horizontal="left" vertical="top"/>
      <protection locked="0"/>
    </xf>
    <xf numFmtId="0" fontId="2" fillId="5" borderId="12" xfId="0" applyFont="1" applyFill="1" applyBorder="1" applyAlignment="1" applyProtection="1">
      <alignment vertical="top" wrapText="1"/>
      <protection locked="0"/>
    </xf>
    <xf numFmtId="0" fontId="2" fillId="5" borderId="12"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xf>
    <xf numFmtId="9" fontId="2" fillId="0" borderId="0" xfId="0" applyNumberFormat="1" applyFont="1" applyFill="1" applyAlignment="1" applyProtection="1">
      <alignment horizontal="center" vertical="top"/>
    </xf>
    <xf numFmtId="0" fontId="2" fillId="5" borderId="1" xfId="0" applyFont="1" applyFill="1" applyBorder="1" applyAlignment="1" applyProtection="1">
      <alignment horizontal="center" vertical="top"/>
    </xf>
    <xf numFmtId="9" fontId="2" fillId="5" borderId="1" xfId="0" applyNumberFormat="1" applyFont="1" applyFill="1" applyBorder="1" applyAlignment="1" applyProtection="1">
      <alignment horizontal="center" vertical="top"/>
    </xf>
    <xf numFmtId="0" fontId="2" fillId="5" borderId="0" xfId="0" applyFont="1" applyFill="1" applyBorder="1" applyAlignment="1" applyProtection="1">
      <alignment horizontal="center" vertical="top"/>
    </xf>
    <xf numFmtId="9" fontId="2" fillId="5" borderId="0" xfId="0" applyNumberFormat="1" applyFont="1" applyFill="1" applyBorder="1" applyAlignment="1" applyProtection="1">
      <alignment horizontal="center" vertical="top"/>
    </xf>
    <xf numFmtId="2" fontId="8" fillId="0" borderId="2" xfId="0" applyNumberFormat="1" applyFont="1" applyFill="1" applyBorder="1" applyAlignment="1" applyProtection="1">
      <alignment horizontal="left" vertical="top"/>
    </xf>
    <xf numFmtId="0" fontId="2" fillId="0" borderId="0" xfId="0" applyFont="1" applyFill="1" applyAlignment="1" applyProtection="1">
      <alignment horizontal="left" vertical="top"/>
    </xf>
    <xf numFmtId="0" fontId="10" fillId="0" borderId="0" xfId="0" applyFont="1" applyAlignment="1" applyProtection="1">
      <alignment horizontal="center" vertical="top"/>
    </xf>
    <xf numFmtId="0" fontId="10" fillId="0" borderId="0" xfId="0" applyFont="1" applyFill="1" applyAlignment="1" applyProtection="1">
      <alignment horizontal="center" vertical="top"/>
    </xf>
    <xf numFmtId="0" fontId="10" fillId="0" borderId="10" xfId="0" applyFont="1" applyBorder="1" applyAlignment="1" applyProtection="1">
      <alignment horizontal="center" vertical="top"/>
    </xf>
    <xf numFmtId="0" fontId="10" fillId="4" borderId="0" xfId="0" applyFont="1" applyFill="1" applyAlignment="1" applyProtection="1">
      <alignment horizontal="center" vertical="top"/>
    </xf>
    <xf numFmtId="0" fontId="10" fillId="0" borderId="10" xfId="0" applyFont="1" applyFill="1" applyBorder="1" applyAlignment="1" applyProtection="1">
      <alignment horizontal="center" vertical="top"/>
    </xf>
    <xf numFmtId="0" fontId="10" fillId="5" borderId="0" xfId="0" applyFont="1" applyFill="1" applyAlignment="1" applyProtection="1">
      <alignment horizontal="center" vertical="top"/>
    </xf>
    <xf numFmtId="0" fontId="11" fillId="4" borderId="0" xfId="0" applyFont="1" applyFill="1" applyAlignment="1" applyProtection="1">
      <alignment horizontal="center" vertical="top"/>
    </xf>
    <xf numFmtId="0" fontId="12" fillId="5" borderId="0" xfId="0" applyFont="1" applyFill="1" applyAlignment="1" applyProtection="1">
      <alignment horizontal="center" vertical="top"/>
    </xf>
    <xf numFmtId="0" fontId="13" fillId="6" borderId="0" xfId="0" applyFont="1" applyFill="1" applyAlignment="1" applyProtection="1">
      <alignment vertical="top"/>
    </xf>
    <xf numFmtId="0" fontId="13" fillId="6" borderId="0" xfId="0" applyFont="1" applyFill="1" applyAlignment="1" applyProtection="1">
      <alignment horizontal="center" textRotation="90" wrapText="1"/>
    </xf>
    <xf numFmtId="0" fontId="13" fillId="6" borderId="0" xfId="0" applyFont="1" applyFill="1" applyAlignment="1" applyProtection="1">
      <alignment horizontal="center" textRotation="90"/>
    </xf>
    <xf numFmtId="0" fontId="13" fillId="6" borderId="0" xfId="0" applyFont="1" applyFill="1" applyAlignment="1" applyProtection="1"/>
    <xf numFmtId="0" fontId="13" fillId="0" borderId="0" xfId="0" applyFont="1" applyFill="1" applyAlignment="1" applyProtection="1">
      <alignment vertical="top"/>
    </xf>
    <xf numFmtId="0" fontId="1" fillId="0" borderId="0" xfId="0" applyFont="1" applyBorder="1" applyAlignment="1" applyProtection="1">
      <alignment vertical="center"/>
    </xf>
    <xf numFmtId="0" fontId="2" fillId="4" borderId="0" xfId="0" applyFont="1" applyFill="1" applyAlignment="1" applyProtection="1">
      <alignment vertical="top"/>
      <protection locked="0"/>
    </xf>
    <xf numFmtId="0" fontId="2" fillId="4" borderId="0" xfId="0" applyFont="1" applyFill="1" applyAlignment="1" applyProtection="1">
      <alignment horizontal="center" vertical="top"/>
      <protection locked="0"/>
    </xf>
    <xf numFmtId="0" fontId="1" fillId="4" borderId="0" xfId="0" applyFont="1" applyFill="1" applyAlignment="1" applyProtection="1">
      <alignment vertical="top"/>
      <protection locked="0"/>
    </xf>
    <xf numFmtId="0" fontId="2" fillId="4" borderId="0" xfId="0" applyFont="1" applyFill="1" applyAlignment="1" applyProtection="1">
      <alignment vertical="top" wrapText="1"/>
      <protection locked="0"/>
    </xf>
    <xf numFmtId="0" fontId="1" fillId="5" borderId="0" xfId="0" applyFont="1" applyFill="1" applyAlignment="1" applyProtection="1">
      <alignment vertical="top"/>
      <protection locked="0"/>
    </xf>
    <xf numFmtId="0" fontId="2" fillId="5" borderId="0" xfId="0" applyFont="1" applyFill="1" applyAlignment="1" applyProtection="1">
      <alignment vertical="top"/>
      <protection locked="0"/>
    </xf>
    <xf numFmtId="0" fontId="2" fillId="5" borderId="0" xfId="0" applyFont="1" applyFill="1" applyAlignment="1" applyProtection="1">
      <alignment vertical="top" wrapText="1"/>
      <protection locked="0"/>
    </xf>
    <xf numFmtId="0" fontId="2" fillId="5" borderId="0" xfId="0" applyFont="1" applyFill="1" applyAlignment="1" applyProtection="1">
      <alignment horizontal="center" vertical="top"/>
      <protection locked="0"/>
    </xf>
    <xf numFmtId="0" fontId="1" fillId="0" borderId="0" xfId="0" applyFont="1" applyAlignment="1" applyProtection="1">
      <alignment horizontal="left" vertical="top"/>
    </xf>
    <xf numFmtId="0" fontId="1" fillId="0" borderId="0" xfId="0" applyFont="1" applyBorder="1" applyAlignment="1" applyProtection="1">
      <alignment horizontal="center" vertical="top"/>
    </xf>
    <xf numFmtId="0" fontId="3" fillId="2" borderId="6" xfId="0" applyFont="1" applyFill="1" applyBorder="1" applyAlignment="1" applyProtection="1">
      <alignment vertical="top"/>
    </xf>
    <xf numFmtId="15" fontId="2" fillId="4" borderId="4" xfId="0" applyNumberFormat="1"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xf>
    <xf numFmtId="17" fontId="2" fillId="4" borderId="5" xfId="0" applyNumberFormat="1" applyFont="1" applyFill="1" applyBorder="1" applyAlignment="1" applyProtection="1">
      <alignment horizontal="left" vertical="top"/>
      <protection locked="0"/>
    </xf>
    <xf numFmtId="15" fontId="2" fillId="4" borderId="5" xfId="0" applyNumberFormat="1" applyFont="1" applyFill="1" applyBorder="1" applyAlignment="1" applyProtection="1">
      <alignment horizontal="left" vertical="top"/>
      <protection locked="0"/>
    </xf>
    <xf numFmtId="14" fontId="2" fillId="4" borderId="5" xfId="0" applyNumberFormat="1" applyFont="1" applyFill="1" applyBorder="1" applyAlignment="1" applyProtection="1">
      <alignment horizontal="left" vertical="top"/>
      <protection locked="0"/>
    </xf>
    <xf numFmtId="0" fontId="16" fillId="0" borderId="0" xfId="0" applyFont="1" applyAlignment="1">
      <alignment horizontal="center"/>
    </xf>
    <xf numFmtId="0" fontId="16" fillId="0" borderId="0" xfId="0" applyFont="1"/>
    <xf numFmtId="0" fontId="16" fillId="0" borderId="0" xfId="0" applyFont="1" applyAlignment="1">
      <alignment horizontal="right" wrapText="1"/>
    </xf>
    <xf numFmtId="0" fontId="17" fillId="0" borderId="0" xfId="0" applyFont="1"/>
    <xf numFmtId="0" fontId="17" fillId="0" borderId="0" xfId="0" applyFont="1" applyAlignment="1">
      <alignment horizontal="center"/>
    </xf>
    <xf numFmtId="2" fontId="17" fillId="0" borderId="0" xfId="0" applyNumberFormat="1" applyFont="1"/>
    <xf numFmtId="0" fontId="14" fillId="6" borderId="0" xfId="0" applyFont="1" applyFill="1" applyAlignment="1">
      <alignment vertical="center" wrapText="1"/>
    </xf>
    <xf numFmtId="0" fontId="19" fillId="0" borderId="5" xfId="0" applyFont="1" applyBorder="1" applyAlignment="1">
      <alignment vertical="center" wrapText="1"/>
    </xf>
    <xf numFmtId="0" fontId="19" fillId="4" borderId="5" xfId="0" applyFont="1" applyFill="1" applyBorder="1" applyAlignment="1">
      <alignment vertical="center" wrapText="1"/>
    </xf>
    <xf numFmtId="0" fontId="19" fillId="0" borderId="0" xfId="0" applyFont="1" applyAlignment="1">
      <alignment vertical="center" wrapText="1"/>
    </xf>
    <xf numFmtId="0" fontId="18" fillId="6" borderId="0" xfId="0" applyFont="1" applyFill="1" applyAlignment="1">
      <alignment horizontal="center" vertical="center"/>
    </xf>
    <xf numFmtId="0" fontId="18" fillId="0" borderId="0" xfId="0" applyFont="1" applyAlignment="1">
      <alignment vertical="center" wrapText="1"/>
    </xf>
    <xf numFmtId="0" fontId="18" fillId="0" borderId="0" xfId="0" applyFont="1" applyAlignment="1">
      <alignment wrapText="1"/>
    </xf>
    <xf numFmtId="0" fontId="18" fillId="0" borderId="0" xfId="0" applyFont="1"/>
    <xf numFmtId="0" fontId="19" fillId="0" borderId="5" xfId="0" applyFont="1" applyBorder="1" applyAlignment="1">
      <alignment horizontal="center" vertical="center"/>
    </xf>
    <xf numFmtId="0" fontId="19" fillId="0" borderId="0" xfId="0" applyFont="1" applyAlignment="1">
      <alignment wrapText="1"/>
    </xf>
    <xf numFmtId="0" fontId="19" fillId="0" borderId="0" xfId="0" applyFont="1"/>
    <xf numFmtId="0" fontId="19" fillId="4" borderId="5" xfId="0" applyFont="1" applyFill="1" applyBorder="1" applyAlignment="1">
      <alignment horizontal="center" vertical="center"/>
    </xf>
    <xf numFmtId="0" fontId="19" fillId="0" borderId="0" xfId="0" applyFont="1" applyAlignment="1">
      <alignment horizontal="center" vertical="center"/>
    </xf>
    <xf numFmtId="0" fontId="14" fillId="6" borderId="0" xfId="0" applyFont="1" applyFill="1" applyAlignment="1" applyProtection="1">
      <alignment vertical="center" wrapText="1"/>
      <protection locked="0"/>
    </xf>
    <xf numFmtId="0" fontId="1" fillId="0" borderId="0" xfId="0" applyFont="1" applyFill="1" applyBorder="1" applyAlignment="1" applyProtection="1">
      <alignment horizontal="left" vertical="top" wrapText="1"/>
    </xf>
    <xf numFmtId="0" fontId="19" fillId="0" borderId="5" xfId="0" applyFont="1" applyFill="1" applyBorder="1" applyAlignment="1">
      <alignment vertical="center" wrapText="1"/>
    </xf>
    <xf numFmtId="0" fontId="10" fillId="0" borderId="5" xfId="0" applyFont="1" applyBorder="1" applyAlignment="1">
      <alignment vertical="center" wrapText="1"/>
    </xf>
    <xf numFmtId="0" fontId="10" fillId="4" borderId="5" xfId="0" applyFont="1" applyFill="1" applyBorder="1" applyAlignment="1">
      <alignment vertical="center" wrapText="1"/>
    </xf>
    <xf numFmtId="0" fontId="10" fillId="0" borderId="5" xfId="0" applyFont="1" applyFill="1" applyBorder="1" applyAlignment="1">
      <alignment vertical="center" wrapText="1"/>
    </xf>
    <xf numFmtId="0" fontId="10" fillId="0" borderId="0" xfId="0" applyFont="1" applyAlignment="1">
      <alignment vertical="center" wrapText="1"/>
    </xf>
    <xf numFmtId="0" fontId="20" fillId="0" borderId="0" xfId="0" applyFont="1"/>
    <xf numFmtId="0" fontId="15" fillId="0" borderId="0" xfId="0" applyFont="1" applyAlignment="1">
      <alignment horizontal="center"/>
    </xf>
    <xf numFmtId="0" fontId="3" fillId="2" borderId="20" xfId="0" applyFont="1" applyFill="1" applyBorder="1" applyAlignment="1" applyProtection="1">
      <alignment horizontal="left" vertical="top"/>
    </xf>
    <xf numFmtId="0" fontId="3" fillId="2" borderId="21" xfId="0" applyFont="1" applyFill="1" applyBorder="1" applyAlignment="1" applyProtection="1">
      <alignment horizontal="left" vertical="top"/>
    </xf>
    <xf numFmtId="0" fontId="3" fillId="2" borderId="22" xfId="0" applyFont="1" applyFill="1" applyBorder="1" applyAlignment="1" applyProtection="1">
      <alignment horizontal="left" vertical="top"/>
    </xf>
    <xf numFmtId="0" fontId="3" fillId="2" borderId="2" xfId="0" applyFont="1" applyFill="1" applyBorder="1" applyAlignment="1" applyProtection="1">
      <alignment horizontal="left" vertical="top"/>
    </xf>
    <xf numFmtId="0" fontId="3" fillId="2" borderId="3" xfId="0" applyFont="1" applyFill="1" applyBorder="1" applyAlignment="1" applyProtection="1">
      <alignment horizontal="left" vertical="top"/>
    </xf>
    <xf numFmtId="0" fontId="3" fillId="2" borderId="4" xfId="0" applyFont="1" applyFill="1" applyBorder="1" applyAlignment="1" applyProtection="1">
      <alignment horizontal="left" vertical="top"/>
    </xf>
    <xf numFmtId="0" fontId="14" fillId="4" borderId="2" xfId="0" applyFont="1" applyFill="1" applyBorder="1" applyAlignment="1" applyProtection="1">
      <alignment horizontal="left" vertical="top"/>
      <protection locked="0"/>
    </xf>
    <xf numFmtId="0" fontId="14" fillId="4" borderId="3" xfId="0" applyFont="1" applyFill="1" applyBorder="1" applyAlignment="1" applyProtection="1">
      <alignment horizontal="left" vertical="top"/>
      <protection locked="0"/>
    </xf>
    <xf numFmtId="0" fontId="14" fillId="4" borderId="4" xfId="0" applyFont="1" applyFill="1" applyBorder="1" applyAlignment="1" applyProtection="1">
      <alignment horizontal="left" vertical="top"/>
      <protection locked="0"/>
    </xf>
    <xf numFmtId="0" fontId="5" fillId="4" borderId="2" xfId="0" applyFont="1" applyFill="1" applyBorder="1" applyAlignment="1" applyProtection="1">
      <alignment horizontal="left" vertical="top" wrapText="1"/>
      <protection locked="0"/>
    </xf>
    <xf numFmtId="0" fontId="5" fillId="4" borderId="3" xfId="0" applyFont="1" applyFill="1" applyBorder="1" applyAlignment="1" applyProtection="1">
      <alignment horizontal="left" vertical="top" wrapText="1"/>
      <protection locked="0"/>
    </xf>
    <xf numFmtId="0" fontId="5" fillId="4" borderId="4"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xf>
    <xf numFmtId="0" fontId="1" fillId="3" borderId="18" xfId="0" applyFont="1" applyFill="1" applyBorder="1" applyAlignment="1" applyProtection="1">
      <alignment horizontal="center" vertical="top" wrapText="1"/>
    </xf>
    <xf numFmtId="0" fontId="1" fillId="3" borderId="19" xfId="0" applyFont="1" applyFill="1" applyBorder="1" applyAlignment="1" applyProtection="1">
      <alignment horizontal="center" vertical="top" wrapText="1"/>
    </xf>
    <xf numFmtId="0" fontId="1" fillId="4" borderId="25" xfId="0" applyFont="1" applyFill="1" applyBorder="1" applyAlignment="1" applyProtection="1">
      <alignment horizontal="center" vertical="top" wrapText="1"/>
      <protection locked="0"/>
    </xf>
    <xf numFmtId="0" fontId="1" fillId="4" borderId="26" xfId="0" applyFont="1" applyFill="1" applyBorder="1" applyAlignment="1" applyProtection="1">
      <alignment horizontal="center" vertical="top" wrapText="1"/>
      <protection locked="0"/>
    </xf>
    <xf numFmtId="0" fontId="1" fillId="4" borderId="16" xfId="0" applyFont="1" applyFill="1" applyBorder="1" applyAlignment="1" applyProtection="1">
      <alignment horizontal="center" vertical="top" wrapText="1"/>
      <protection locked="0"/>
    </xf>
    <xf numFmtId="0" fontId="1" fillId="4" borderId="17" xfId="0" applyFont="1" applyFill="1" applyBorder="1" applyAlignment="1" applyProtection="1">
      <alignment horizontal="center" vertical="top" wrapText="1"/>
      <protection locked="0"/>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6" xfId="0" applyFont="1" applyFill="1" applyBorder="1" applyAlignment="1" applyProtection="1">
      <alignment horizontal="left" vertical="center" wrapText="1"/>
    </xf>
    <xf numFmtId="0" fontId="1" fillId="0" borderId="7" xfId="0" applyFont="1" applyFill="1" applyBorder="1" applyAlignment="1" applyProtection="1">
      <alignment horizontal="left" vertical="center" wrapText="1"/>
    </xf>
    <xf numFmtId="0" fontId="1" fillId="3" borderId="20" xfId="0" applyFont="1" applyFill="1" applyBorder="1" applyAlignment="1" applyProtection="1">
      <alignment horizontal="center" vertical="top" wrapText="1"/>
    </xf>
    <xf numFmtId="0" fontId="1" fillId="3" borderId="22" xfId="0" applyFont="1" applyFill="1" applyBorder="1" applyAlignment="1" applyProtection="1">
      <alignment horizontal="center" vertical="top" wrapText="1"/>
    </xf>
    <xf numFmtId="0" fontId="1" fillId="4" borderId="13" xfId="0" applyFont="1" applyFill="1" applyBorder="1" applyAlignment="1" applyProtection="1">
      <alignment horizontal="left" vertical="top"/>
      <protection locked="0"/>
    </xf>
    <xf numFmtId="0" fontId="1" fillId="4" borderId="14" xfId="0" applyFont="1" applyFill="1" applyBorder="1" applyAlignment="1" applyProtection="1">
      <alignment horizontal="left" vertical="top"/>
      <protection locked="0"/>
    </xf>
    <xf numFmtId="0" fontId="1" fillId="4" borderId="16" xfId="0" applyFont="1" applyFill="1" applyBorder="1" applyAlignment="1" applyProtection="1">
      <alignment horizontal="left" vertical="top"/>
      <protection locked="0"/>
    </xf>
    <xf numFmtId="0" fontId="1" fillId="4" borderId="17" xfId="0" applyFont="1" applyFill="1" applyBorder="1" applyAlignment="1" applyProtection="1">
      <alignment horizontal="left" vertical="top"/>
      <protection locked="0"/>
    </xf>
    <xf numFmtId="0" fontId="3" fillId="2" borderId="23" xfId="0" applyFont="1" applyFill="1" applyBorder="1" applyAlignment="1" applyProtection="1">
      <alignment horizontal="left" vertical="top"/>
    </xf>
    <xf numFmtId="0" fontId="3" fillId="2" borderId="0" xfId="0" applyFont="1" applyFill="1" applyBorder="1" applyAlignment="1" applyProtection="1">
      <alignment horizontal="left" vertical="top"/>
    </xf>
    <xf numFmtId="0" fontId="3" fillId="2" borderId="24" xfId="0" applyFont="1" applyFill="1" applyBorder="1" applyAlignment="1" applyProtection="1">
      <alignment horizontal="left" vertical="top"/>
    </xf>
    <xf numFmtId="0" fontId="6" fillId="2" borderId="23" xfId="1" applyFont="1" applyFill="1" applyBorder="1" applyAlignment="1" applyProtection="1">
      <alignment horizontal="left" vertical="top"/>
    </xf>
    <xf numFmtId="0" fontId="6" fillId="2" borderId="0" xfId="1" applyFont="1" applyFill="1" applyBorder="1" applyAlignment="1" applyProtection="1">
      <alignment horizontal="left" vertical="top"/>
    </xf>
    <xf numFmtId="0" fontId="6" fillId="2" borderId="24" xfId="1" applyFont="1" applyFill="1" applyBorder="1" applyAlignment="1" applyProtection="1">
      <alignment horizontal="left" vertical="top"/>
    </xf>
    <xf numFmtId="0" fontId="9" fillId="2" borderId="20" xfId="0" applyFont="1" applyFill="1" applyBorder="1" applyAlignment="1" applyProtection="1">
      <alignment horizontal="center" vertical="top"/>
    </xf>
    <xf numFmtId="0" fontId="9" fillId="2" borderId="21" xfId="0" applyFont="1" applyFill="1" applyBorder="1" applyAlignment="1" applyProtection="1">
      <alignment horizontal="center" vertical="top"/>
    </xf>
    <xf numFmtId="0" fontId="9" fillId="2" borderId="23" xfId="0" applyFont="1" applyFill="1" applyBorder="1" applyAlignment="1" applyProtection="1">
      <alignment horizontal="left" vertical="top"/>
    </xf>
    <xf numFmtId="0" fontId="9" fillId="2" borderId="0" xfId="0" applyFont="1" applyFill="1" applyBorder="1" applyAlignment="1" applyProtection="1">
      <alignment horizontal="left" vertical="top"/>
    </xf>
  </cellXfs>
  <cellStyles count="2">
    <cellStyle name="Hyperlink" xfId="1" builtinId="8"/>
    <cellStyle name="Normal" xfId="0" builtinId="0"/>
  </cellStyles>
  <dxfs count="4">
    <dxf>
      <font>
        <color auto="1"/>
      </font>
      <fill>
        <patternFill>
          <bgColor indexed="29"/>
        </patternFill>
      </fill>
    </dxf>
    <dxf>
      <font>
        <color auto="1"/>
      </font>
      <fill>
        <patternFill>
          <bgColor indexed="29"/>
        </patternFill>
      </fill>
    </dxf>
    <dxf>
      <font>
        <color auto="1"/>
      </font>
      <fill>
        <patternFill>
          <bgColor indexed="29"/>
        </patternFill>
      </fill>
    </dxf>
    <dxf>
      <font>
        <color auto="1"/>
      </font>
      <fill>
        <patternFill>
          <bgColor indexed="29"/>
        </patternFill>
      </fill>
    </dxf>
  </dxf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sharedStrings" Target="sharedStrings.xml"/><Relationship Id="rId12"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10"/>
  <c:chart>
    <c:title>
      <c:tx>
        <c:rich>
          <a:bodyPr/>
          <a:lstStyle/>
          <a:p>
            <a:pPr>
              <a:defRPr/>
            </a:pPr>
            <a:r>
              <a:rPr lang="en-US"/>
              <a:t>Prioritization Graph</a:t>
            </a:r>
          </a:p>
        </c:rich>
      </c:tx>
      <c:layout>
        <c:manualLayout>
          <c:xMode val="edge"/>
          <c:yMode val="edge"/>
          <c:x val="0.193957520649831"/>
          <c:y val="0.0246564643129286"/>
        </c:manualLayout>
      </c:layout>
      <c:spPr>
        <a:noFill/>
        <a:ln w="25400">
          <a:noFill/>
        </a:ln>
      </c:spPr>
    </c:title>
    <c:plotArea>
      <c:layout>
        <c:manualLayout>
          <c:layoutTarget val="inner"/>
          <c:xMode val="edge"/>
          <c:yMode val="edge"/>
          <c:x val="0.0892183636005037"/>
          <c:y val="0.11249491998984"/>
          <c:w val="0.478715569216429"/>
          <c:h val="0.704489670646008"/>
        </c:manualLayout>
      </c:layout>
      <c:scatterChart>
        <c:scatterStyle val="lineMarker"/>
        <c:ser>
          <c:idx val="3"/>
          <c:order val="0"/>
          <c:tx>
            <c:strRef>
              <c:f>Graph!$B$32</c:f>
              <c:strCache>
                <c:ptCount val="1"/>
                <c:pt idx="0">
                  <c:v>iPad Lab Pilot</c:v>
                </c:pt>
              </c:strCache>
            </c:strRef>
          </c:tx>
          <c:spPr>
            <a:ln w="47625">
              <a:noFill/>
            </a:ln>
          </c:spPr>
          <c:marker>
            <c:symbol val="circle"/>
            <c:size val="10"/>
            <c:spPr>
              <a:solidFill>
                <a:schemeClr val="accent5">
                  <a:lumMod val="60000"/>
                  <a:lumOff val="40000"/>
                </a:schemeClr>
              </a:solidFill>
              <a:ln>
                <a:solidFill>
                  <a:schemeClr val="tx1"/>
                </a:solidFill>
              </a:ln>
            </c:spPr>
          </c:marker>
          <c:xVal>
            <c:numRef>
              <c:f>Graph!$C$32</c:f>
              <c:numCache>
                <c:formatCode>0.00</c:formatCode>
                <c:ptCount val="1"/>
                <c:pt idx="0">
                  <c:v>5.818181818181818</c:v>
                </c:pt>
              </c:numCache>
            </c:numRef>
          </c:xVal>
          <c:yVal>
            <c:numRef>
              <c:f>Graph!$D$32</c:f>
              <c:numCache>
                <c:formatCode>0.00</c:formatCode>
                <c:ptCount val="1"/>
                <c:pt idx="0">
                  <c:v>1.714285714285714</c:v>
                </c:pt>
              </c:numCache>
            </c:numRef>
          </c:yVal>
        </c:ser>
        <c:ser>
          <c:idx val="0"/>
          <c:order val="1"/>
          <c:tx>
            <c:strRef>
              <c:f>Graph!$B$33</c:f>
              <c:strCache>
                <c:ptCount val="1"/>
                <c:pt idx="0">
                  <c:v>DA Flea Market</c:v>
                </c:pt>
              </c:strCache>
            </c:strRef>
          </c:tx>
          <c:spPr>
            <a:ln w="47625">
              <a:noFill/>
            </a:ln>
          </c:spPr>
          <c:marker>
            <c:symbol val="x"/>
            <c:size val="9"/>
            <c:spPr>
              <a:solidFill>
                <a:schemeClr val="tx2">
                  <a:lumMod val="40000"/>
                  <a:lumOff val="60000"/>
                </a:schemeClr>
              </a:solidFill>
              <a:ln>
                <a:solidFill>
                  <a:schemeClr val="tx1"/>
                </a:solidFill>
              </a:ln>
            </c:spPr>
          </c:marker>
          <c:xVal>
            <c:numRef>
              <c:f>Graph!$C$33</c:f>
              <c:numCache>
                <c:formatCode>0.00</c:formatCode>
                <c:ptCount val="1"/>
                <c:pt idx="0">
                  <c:v>4.363636363636363</c:v>
                </c:pt>
              </c:numCache>
            </c:numRef>
          </c:xVal>
          <c:yVal>
            <c:numRef>
              <c:f>Graph!$D$33</c:f>
              <c:numCache>
                <c:formatCode>0.00</c:formatCode>
                <c:ptCount val="1"/>
                <c:pt idx="0">
                  <c:v>1.214285714285714</c:v>
                </c:pt>
              </c:numCache>
            </c:numRef>
          </c:yVal>
        </c:ser>
        <c:ser>
          <c:idx val="1"/>
          <c:order val="2"/>
          <c:tx>
            <c:strRef>
              <c:f>Graph!$B$34</c:f>
              <c:strCache>
                <c:ptCount val="1"/>
                <c:pt idx="0">
                  <c:v>CalPERS Benefits Transition Project</c:v>
                </c:pt>
              </c:strCache>
            </c:strRef>
          </c:tx>
          <c:spPr>
            <a:ln w="47625">
              <a:noFill/>
            </a:ln>
          </c:spPr>
          <c:marker>
            <c:symbol val="circle"/>
            <c:size val="9"/>
            <c:spPr>
              <a:solidFill>
                <a:srgbClr val="3366FF"/>
              </a:solidFill>
              <a:ln>
                <a:solidFill>
                  <a:schemeClr val="tx1"/>
                </a:solidFill>
              </a:ln>
            </c:spPr>
          </c:marker>
          <c:xVal>
            <c:numRef>
              <c:f>Graph!$C$34</c:f>
              <c:numCache>
                <c:formatCode>0.00</c:formatCode>
                <c:ptCount val="1"/>
                <c:pt idx="0">
                  <c:v>5.636363636363635</c:v>
                </c:pt>
              </c:numCache>
            </c:numRef>
          </c:xVal>
          <c:yVal>
            <c:numRef>
              <c:f>Graph!$D$34</c:f>
              <c:numCache>
                <c:formatCode>0.00</c:formatCode>
                <c:ptCount val="1"/>
                <c:pt idx="0">
                  <c:v>4.357142857142858</c:v>
                </c:pt>
              </c:numCache>
            </c:numRef>
          </c:yVal>
        </c:ser>
        <c:ser>
          <c:idx val="2"/>
          <c:order val="3"/>
          <c:tx>
            <c:strRef>
              <c:f>Graph!$B$35</c:f>
              <c:strCache>
                <c:ptCount val="1"/>
                <c:pt idx="0">
                  <c:v>Banner implementation -BDMS for purchasing</c:v>
                </c:pt>
              </c:strCache>
            </c:strRef>
          </c:tx>
          <c:spPr>
            <a:ln w="47625">
              <a:noFill/>
            </a:ln>
          </c:spPr>
          <c:marker>
            <c:symbol val="x"/>
            <c:size val="9"/>
            <c:spPr>
              <a:solidFill>
                <a:schemeClr val="accent6">
                  <a:lumMod val="60000"/>
                  <a:lumOff val="40000"/>
                </a:schemeClr>
              </a:solidFill>
              <a:ln>
                <a:solidFill>
                  <a:schemeClr val="tx1"/>
                </a:solidFill>
              </a:ln>
            </c:spPr>
          </c:marker>
          <c:xVal>
            <c:numRef>
              <c:f>Graph!$C$35</c:f>
              <c:numCache>
                <c:formatCode>0.00</c:formatCode>
                <c:ptCount val="1"/>
                <c:pt idx="0">
                  <c:v>5.545454545454546</c:v>
                </c:pt>
              </c:numCache>
            </c:numRef>
          </c:xVal>
          <c:yVal>
            <c:numRef>
              <c:f>Graph!$D$35</c:f>
              <c:numCache>
                <c:formatCode>0.00</c:formatCode>
                <c:ptCount val="1"/>
                <c:pt idx="0">
                  <c:v>5.142857142857142</c:v>
                </c:pt>
              </c:numCache>
            </c:numRef>
          </c:yVal>
        </c:ser>
        <c:ser>
          <c:idx val="4"/>
          <c:order val="4"/>
          <c:tx>
            <c:strRef>
              <c:f>Graph!$B$36</c:f>
              <c:strCache>
                <c:ptCount val="1"/>
                <c:pt idx="0">
                  <c:v>#REF!</c:v>
                </c:pt>
              </c:strCache>
            </c:strRef>
          </c:tx>
          <c:spPr>
            <a:ln w="47625">
              <a:noFill/>
            </a:ln>
          </c:spPr>
          <c:marker>
            <c:symbol val="circle"/>
            <c:size val="9"/>
            <c:spPr>
              <a:solidFill>
                <a:schemeClr val="accent4">
                  <a:lumMod val="60000"/>
                  <a:lumOff val="40000"/>
                </a:schemeClr>
              </a:solidFill>
              <a:ln>
                <a:solidFill>
                  <a:schemeClr val="tx1"/>
                </a:solidFill>
              </a:ln>
            </c:spPr>
          </c:marker>
          <c:xVal>
            <c:numRef>
              <c:f>Graph!$C$36</c:f>
              <c:numCache>
                <c:formatCode>0.00</c:formatCode>
                <c:ptCount val="1"/>
                <c:pt idx="0">
                  <c:v>0.0</c:v>
                </c:pt>
              </c:numCache>
            </c:numRef>
          </c:xVal>
          <c:yVal>
            <c:numRef>
              <c:f>Graph!$D$36</c:f>
              <c:numCache>
                <c:formatCode>0.00</c:formatCode>
                <c:ptCount val="1"/>
                <c:pt idx="0">
                  <c:v>0.0</c:v>
                </c:pt>
              </c:numCache>
            </c:numRef>
          </c:yVal>
        </c:ser>
        <c:ser>
          <c:idx val="5"/>
          <c:order val="5"/>
          <c:tx>
            <c:strRef>
              <c:f>Graph!$B$37</c:f>
              <c:strCache>
                <c:ptCount val="1"/>
                <c:pt idx="0">
                  <c:v>#REF!</c:v>
                </c:pt>
              </c:strCache>
            </c:strRef>
          </c:tx>
          <c:spPr>
            <a:ln w="47625">
              <a:noFill/>
            </a:ln>
          </c:spPr>
          <c:marker>
            <c:spPr>
              <a:ln>
                <a:solidFill>
                  <a:schemeClr val="tx1"/>
                </a:solidFill>
              </a:ln>
            </c:spPr>
          </c:marker>
          <c:xVal>
            <c:numRef>
              <c:f>Graph!$C$37</c:f>
              <c:numCache>
                <c:formatCode>0.00</c:formatCode>
                <c:ptCount val="1"/>
                <c:pt idx="0">
                  <c:v>0.0</c:v>
                </c:pt>
              </c:numCache>
            </c:numRef>
          </c:xVal>
          <c:yVal>
            <c:numRef>
              <c:f>Graph!$D$37</c:f>
              <c:numCache>
                <c:formatCode>0.00</c:formatCode>
                <c:ptCount val="1"/>
                <c:pt idx="0">
                  <c:v>0.0</c:v>
                </c:pt>
              </c:numCache>
            </c:numRef>
          </c:yVal>
        </c:ser>
        <c:ser>
          <c:idx val="6"/>
          <c:order val="6"/>
          <c:tx>
            <c:strRef>
              <c:f>Graph!$B$38</c:f>
              <c:strCache>
                <c:ptCount val="1"/>
                <c:pt idx="0">
                  <c:v>#REF!</c:v>
                </c:pt>
              </c:strCache>
            </c:strRef>
          </c:tx>
          <c:spPr>
            <a:ln w="47625">
              <a:noFill/>
            </a:ln>
          </c:spPr>
          <c:marker>
            <c:symbol val="circle"/>
            <c:size val="9"/>
            <c:spPr>
              <a:solidFill>
                <a:schemeClr val="accent3">
                  <a:lumMod val="60000"/>
                  <a:lumOff val="40000"/>
                </a:schemeClr>
              </a:solidFill>
              <a:ln>
                <a:solidFill>
                  <a:schemeClr val="tx1"/>
                </a:solidFill>
              </a:ln>
            </c:spPr>
          </c:marker>
          <c:xVal>
            <c:numRef>
              <c:f>Graph!$C$38</c:f>
              <c:numCache>
                <c:formatCode>0.00</c:formatCode>
                <c:ptCount val="1"/>
                <c:pt idx="0">
                  <c:v>0.0</c:v>
                </c:pt>
              </c:numCache>
            </c:numRef>
          </c:xVal>
          <c:yVal>
            <c:numRef>
              <c:f>Graph!$D$38</c:f>
              <c:numCache>
                <c:formatCode>0.00</c:formatCode>
                <c:ptCount val="1"/>
                <c:pt idx="0">
                  <c:v>0.0</c:v>
                </c:pt>
              </c:numCache>
            </c:numRef>
          </c:yVal>
        </c:ser>
        <c:ser>
          <c:idx val="7"/>
          <c:order val="7"/>
          <c:tx>
            <c:strRef>
              <c:f>Graph!$B$39</c:f>
              <c:strCache>
                <c:ptCount val="1"/>
                <c:pt idx="0">
                  <c:v>#REF!</c:v>
                </c:pt>
              </c:strCache>
            </c:strRef>
          </c:tx>
          <c:spPr>
            <a:ln w="47625">
              <a:noFill/>
            </a:ln>
          </c:spPr>
          <c:marker>
            <c:symbol val="triangle"/>
            <c:size val="9"/>
            <c:spPr>
              <a:solidFill>
                <a:schemeClr val="accent6">
                  <a:lumMod val="75000"/>
                </a:schemeClr>
              </a:solidFill>
              <a:ln>
                <a:solidFill>
                  <a:schemeClr val="bg1"/>
                </a:solidFill>
              </a:ln>
            </c:spPr>
          </c:marker>
          <c:xVal>
            <c:numRef>
              <c:f>Graph!$C$39</c:f>
              <c:numCache>
                <c:formatCode>0.00</c:formatCode>
                <c:ptCount val="1"/>
                <c:pt idx="0">
                  <c:v>0.0</c:v>
                </c:pt>
              </c:numCache>
            </c:numRef>
          </c:xVal>
          <c:yVal>
            <c:numRef>
              <c:f>Graph!$D$39</c:f>
              <c:numCache>
                <c:formatCode>0.00</c:formatCode>
                <c:ptCount val="1"/>
                <c:pt idx="0">
                  <c:v>0.0</c:v>
                </c:pt>
              </c:numCache>
            </c:numRef>
          </c:yVal>
        </c:ser>
        <c:ser>
          <c:idx val="8"/>
          <c:order val="8"/>
          <c:tx>
            <c:strRef>
              <c:f>Graph!$B$40</c:f>
              <c:strCache>
                <c:ptCount val="1"/>
                <c:pt idx="0">
                  <c:v>#REF!</c:v>
                </c:pt>
              </c:strCache>
            </c:strRef>
          </c:tx>
          <c:spPr>
            <a:ln w="47625">
              <a:noFill/>
            </a:ln>
          </c:spPr>
          <c:marker>
            <c:symbol val="triangle"/>
            <c:size val="9"/>
            <c:spPr>
              <a:solidFill>
                <a:srgbClr val="0000FF"/>
              </a:solidFill>
              <a:ln>
                <a:solidFill>
                  <a:schemeClr val="bg1"/>
                </a:solidFill>
              </a:ln>
            </c:spPr>
          </c:marker>
          <c:xVal>
            <c:numRef>
              <c:f>Graph!$C$40</c:f>
              <c:numCache>
                <c:formatCode>0.00</c:formatCode>
                <c:ptCount val="1"/>
                <c:pt idx="0">
                  <c:v>0.0</c:v>
                </c:pt>
              </c:numCache>
            </c:numRef>
          </c:xVal>
          <c:yVal>
            <c:numRef>
              <c:f>Graph!$D$40</c:f>
              <c:numCache>
                <c:formatCode>0.00</c:formatCode>
                <c:ptCount val="1"/>
                <c:pt idx="0">
                  <c:v>0.0</c:v>
                </c:pt>
              </c:numCache>
            </c:numRef>
          </c:yVal>
        </c:ser>
        <c:ser>
          <c:idx val="9"/>
          <c:order val="9"/>
          <c:tx>
            <c:strRef>
              <c:f>Graph!$B$41</c:f>
              <c:strCache>
                <c:ptCount val="1"/>
                <c:pt idx="0">
                  <c:v>#REF!</c:v>
                </c:pt>
              </c:strCache>
            </c:strRef>
          </c:tx>
          <c:spPr>
            <a:ln w="47625">
              <a:noFill/>
            </a:ln>
          </c:spPr>
          <c:marker>
            <c:symbol val="triangle"/>
            <c:size val="9"/>
            <c:spPr>
              <a:solidFill>
                <a:schemeClr val="bg2">
                  <a:lumMod val="50000"/>
                </a:schemeClr>
              </a:solidFill>
              <a:ln>
                <a:solidFill>
                  <a:schemeClr val="bg1"/>
                </a:solidFill>
              </a:ln>
            </c:spPr>
          </c:marker>
          <c:xVal>
            <c:numRef>
              <c:f>Graph!$C$41</c:f>
              <c:numCache>
                <c:formatCode>0.00</c:formatCode>
                <c:ptCount val="1"/>
                <c:pt idx="0">
                  <c:v>0.0</c:v>
                </c:pt>
              </c:numCache>
            </c:numRef>
          </c:xVal>
          <c:yVal>
            <c:numRef>
              <c:f>Graph!$D$41</c:f>
              <c:numCache>
                <c:formatCode>0.00</c:formatCode>
                <c:ptCount val="1"/>
                <c:pt idx="0">
                  <c:v>0.0</c:v>
                </c:pt>
              </c:numCache>
            </c:numRef>
          </c:yVal>
        </c:ser>
        <c:ser>
          <c:idx val="10"/>
          <c:order val="10"/>
          <c:tx>
            <c:strRef>
              <c:f>Graph!$B$42</c:f>
              <c:strCache>
                <c:ptCount val="1"/>
                <c:pt idx="0">
                  <c:v>#REF!</c:v>
                </c:pt>
              </c:strCache>
            </c:strRef>
          </c:tx>
          <c:spPr>
            <a:ln w="47625">
              <a:noFill/>
            </a:ln>
          </c:spPr>
          <c:marker>
            <c:symbol val="triangle"/>
            <c:size val="9"/>
            <c:spPr>
              <a:solidFill>
                <a:schemeClr val="tx2">
                  <a:lumMod val="60000"/>
                  <a:lumOff val="40000"/>
                </a:schemeClr>
              </a:solidFill>
              <a:ln>
                <a:solidFill>
                  <a:schemeClr val="bg1"/>
                </a:solidFill>
              </a:ln>
            </c:spPr>
          </c:marker>
          <c:xVal>
            <c:numRef>
              <c:f>Graph!$C$42</c:f>
              <c:numCache>
                <c:formatCode>0.00</c:formatCode>
                <c:ptCount val="1"/>
                <c:pt idx="0">
                  <c:v>0.0</c:v>
                </c:pt>
              </c:numCache>
            </c:numRef>
          </c:xVal>
          <c:yVal>
            <c:numRef>
              <c:f>Graph!$D$42</c:f>
              <c:numCache>
                <c:formatCode>0.00</c:formatCode>
                <c:ptCount val="1"/>
                <c:pt idx="0">
                  <c:v>0.0</c:v>
                </c:pt>
              </c:numCache>
            </c:numRef>
          </c:yVal>
        </c:ser>
        <c:ser>
          <c:idx val="11"/>
          <c:order val="11"/>
          <c:tx>
            <c:strRef>
              <c:f>Graph!$B$43</c:f>
              <c:strCache>
                <c:ptCount val="1"/>
                <c:pt idx="0">
                  <c:v>#REF!</c:v>
                </c:pt>
              </c:strCache>
            </c:strRef>
          </c:tx>
          <c:spPr>
            <a:ln w="47625">
              <a:noFill/>
            </a:ln>
          </c:spPr>
          <c:marker>
            <c:symbol val="x"/>
            <c:size val="9"/>
            <c:spPr>
              <a:solidFill>
                <a:srgbClr val="FFFF00"/>
              </a:solidFill>
              <a:ln>
                <a:solidFill>
                  <a:schemeClr val="tx1"/>
                </a:solidFill>
              </a:ln>
            </c:spPr>
          </c:marker>
          <c:xVal>
            <c:numRef>
              <c:f>Graph!$C$43</c:f>
              <c:numCache>
                <c:formatCode>0.00</c:formatCode>
                <c:ptCount val="1"/>
                <c:pt idx="0">
                  <c:v>0.0</c:v>
                </c:pt>
              </c:numCache>
            </c:numRef>
          </c:xVal>
          <c:yVal>
            <c:numRef>
              <c:f>Graph!$D$43</c:f>
              <c:numCache>
                <c:formatCode>0.00</c:formatCode>
                <c:ptCount val="1"/>
                <c:pt idx="0">
                  <c:v>0.0</c:v>
                </c:pt>
              </c:numCache>
            </c:numRef>
          </c:yVal>
        </c:ser>
        <c:ser>
          <c:idx val="12"/>
          <c:order val="12"/>
          <c:tx>
            <c:strRef>
              <c:f>Graph!$B$44</c:f>
              <c:strCache>
                <c:ptCount val="1"/>
                <c:pt idx="0">
                  <c:v>#REF!</c:v>
                </c:pt>
              </c:strCache>
            </c:strRef>
          </c:tx>
          <c:spPr>
            <a:ln w="47625">
              <a:noFill/>
            </a:ln>
          </c:spPr>
          <c:marker>
            <c:symbol val="x"/>
            <c:size val="9"/>
            <c:spPr>
              <a:solidFill>
                <a:schemeClr val="bg1">
                  <a:lumMod val="65000"/>
                </a:schemeClr>
              </a:solidFill>
              <a:ln>
                <a:solidFill>
                  <a:schemeClr val="tx1"/>
                </a:solidFill>
              </a:ln>
            </c:spPr>
          </c:marker>
          <c:xVal>
            <c:numRef>
              <c:f>Graph!$C$44</c:f>
              <c:numCache>
                <c:formatCode>0.00</c:formatCode>
                <c:ptCount val="1"/>
                <c:pt idx="0">
                  <c:v>0.0</c:v>
                </c:pt>
              </c:numCache>
            </c:numRef>
          </c:xVal>
          <c:yVal>
            <c:numRef>
              <c:f>Graph!$D$44</c:f>
              <c:numCache>
                <c:formatCode>0.00</c:formatCode>
                <c:ptCount val="1"/>
                <c:pt idx="0">
                  <c:v>0.0</c:v>
                </c:pt>
              </c:numCache>
            </c:numRef>
          </c:yVal>
        </c:ser>
        <c:axId val="631144696"/>
        <c:axId val="157560728"/>
      </c:scatterChart>
      <c:valAx>
        <c:axId val="631144696"/>
        <c:scaling>
          <c:orientation val="minMax"/>
        </c:scaling>
        <c:delete val="1"/>
        <c:axPos val="b"/>
        <c:title>
          <c:tx>
            <c:rich>
              <a:bodyPr/>
              <a:lstStyle/>
              <a:p>
                <a:pPr>
                  <a:defRPr/>
                </a:pPr>
                <a:r>
                  <a:rPr lang="en-US"/>
                  <a:t>Low	                            </a:t>
                </a:r>
                <a:r>
                  <a:rPr lang="en-US" sz="1400"/>
                  <a:t>Impact </a:t>
                </a:r>
                <a:r>
                  <a:rPr lang="en-US"/>
                  <a:t>                                 High</a:t>
                </a:r>
              </a:p>
            </c:rich>
          </c:tx>
          <c:layout>
            <c:manualLayout>
              <c:xMode val="edge"/>
              <c:yMode val="edge"/>
              <c:x val="0.149932890037664"/>
              <c:y val="0.88240644314622"/>
            </c:manualLayout>
          </c:layout>
          <c:spPr>
            <a:noFill/>
            <a:ln w="25400">
              <a:noFill/>
            </a:ln>
          </c:spPr>
        </c:title>
        <c:numFmt formatCode="0.00" sourceLinked="1"/>
        <c:tickLblPos val="none"/>
        <c:crossAx val="157560728"/>
        <c:crossesAt val="0.0"/>
        <c:crossBetween val="midCat"/>
        <c:majorUnit val="5.0"/>
        <c:minorUnit val="0.4"/>
      </c:valAx>
      <c:valAx>
        <c:axId val="157560728"/>
        <c:scaling>
          <c:orientation val="minMax"/>
        </c:scaling>
        <c:delete val="1"/>
        <c:axPos val="l"/>
        <c:title>
          <c:tx>
            <c:rich>
              <a:bodyPr/>
              <a:lstStyle/>
              <a:p>
                <a:pPr>
                  <a:defRPr/>
                </a:pPr>
                <a:r>
                  <a:rPr lang="en-US"/>
                  <a:t>Low                               </a:t>
                </a:r>
                <a:r>
                  <a:rPr lang="en-US" sz="1400"/>
                  <a:t>Effort</a:t>
                </a:r>
                <a:r>
                  <a:rPr lang="en-US"/>
                  <a:t>                            High</a:t>
                </a:r>
              </a:p>
            </c:rich>
          </c:tx>
          <c:layout>
            <c:manualLayout>
              <c:xMode val="edge"/>
              <c:yMode val="edge"/>
              <c:x val="0.0198039669781762"/>
              <c:y val="0.196912859296843"/>
            </c:manualLayout>
          </c:layout>
          <c:spPr>
            <a:noFill/>
            <a:ln w="25400">
              <a:noFill/>
            </a:ln>
          </c:spPr>
        </c:title>
        <c:numFmt formatCode="0.00" sourceLinked="1"/>
        <c:tickLblPos val="none"/>
        <c:crossAx val="631144696"/>
        <c:crossesAt val="0.0"/>
        <c:crossBetween val="midCat"/>
        <c:majorUnit val="5.0"/>
        <c:minorUnit val="1.0"/>
      </c:valAx>
      <c:spPr>
        <a:solidFill>
          <a:srgbClr val="FFFFFF"/>
        </a:solidFill>
        <a:ln w="25400">
          <a:noFill/>
        </a:ln>
      </c:spPr>
    </c:plotArea>
    <c:legend>
      <c:legendPos val="r"/>
      <c:layout>
        <c:manualLayout>
          <c:xMode val="edge"/>
          <c:yMode val="edge"/>
          <c:x val="0.583425625993072"/>
          <c:y val="0.32991596816527"/>
          <c:w val="0.369533008772943"/>
          <c:h val="0.586750698501397"/>
        </c:manualLayout>
      </c:layout>
      <c:spPr>
        <a:noFill/>
        <a:ln w="25400">
          <a:noFill/>
        </a:ln>
      </c:spPr>
    </c:legend>
    <c:plotVisOnly val="1"/>
    <c:dispBlanksAs val="gap"/>
  </c:chart>
  <c:spPr>
    <a:solidFill>
      <a:srgbClr val="FFFFFF"/>
    </a:solidFill>
  </c:spPr>
  <c:printSettings>
    <c:headerFooter/>
    <c:pageMargins b="0.750000000000002" l="0.700000000000001" r="0.700000000000001" t="0.750000000000002"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12700</xdr:rowOff>
    </xdr:from>
    <xdr:to>
      <xdr:col>8</xdr:col>
      <xdr:colOff>844549</xdr:colOff>
      <xdr:row>29</xdr:row>
      <xdr:rowOff>146050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0.08837</cdr:x>
      <cdr:y>0.11694</cdr:y>
    </cdr:from>
    <cdr:to>
      <cdr:x>0.56465</cdr:x>
      <cdr:y>0.8172</cdr:y>
    </cdr:to>
    <cdr:sp macro="" textlink="">
      <cdr:nvSpPr>
        <cdr:cNvPr id="21" name="Straight Connector 20"/>
        <cdr:cNvSpPr/>
      </cdr:nvSpPr>
      <cdr:spPr>
        <a:xfrm xmlns:a="http://schemas.openxmlformats.org/drawingml/2006/main" rot="10800000" flipV="1">
          <a:off x="749300" y="552450"/>
          <a:ext cx="4038600" cy="3308349"/>
        </a:xfrm>
        <a:prstGeom xmlns:a="http://schemas.openxmlformats.org/drawingml/2006/main" prst="line">
          <a:avLst/>
        </a:prstGeom>
        <a:ln xmlns:a="http://schemas.openxmlformats.org/drawingml/2006/main" w="12700">
          <a:solidFill>
            <a:schemeClr val="tx1">
              <a:alpha val="41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0.46823</cdr:x>
      <cdr:y>0.70703</cdr:y>
    </cdr:from>
    <cdr:to>
      <cdr:x>0.56047</cdr:x>
      <cdr:y>0.80107</cdr:y>
    </cdr:to>
    <cdr:sp macro="" textlink="">
      <cdr:nvSpPr>
        <cdr:cNvPr id="2" name="TextBox 1"/>
        <cdr:cNvSpPr txBox="1"/>
      </cdr:nvSpPr>
      <cdr:spPr>
        <a:xfrm xmlns:a="http://schemas.openxmlformats.org/drawingml/2006/main">
          <a:off x="3970296" y="3340282"/>
          <a:ext cx="782137" cy="444282"/>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ctr" rtl="0">
            <a:defRPr sz="1000"/>
          </a:pPr>
          <a:r>
            <a:rPr lang="en-US" sz="800" b="0" i="0" strike="noStrike">
              <a:solidFill>
                <a:srgbClr val="000000"/>
              </a:solidFill>
              <a:latin typeface="Calibri"/>
              <a:ea typeface="Calibri"/>
              <a:cs typeface="Calibri"/>
            </a:rPr>
            <a:t>BEST</a:t>
          </a:r>
        </a:p>
        <a:p xmlns:a="http://schemas.openxmlformats.org/drawingml/2006/main">
          <a:pPr algn="ctr" rtl="0">
            <a:defRPr sz="1000"/>
          </a:pPr>
          <a:r>
            <a:rPr lang="en-US" sz="800" b="0" i="0" strike="noStrike">
              <a:solidFill>
                <a:srgbClr val="000000"/>
              </a:solidFill>
              <a:latin typeface="Calibri"/>
              <a:ea typeface="Calibri"/>
              <a:cs typeface="Calibri"/>
            </a:rPr>
            <a:t>High Impact / Low Effort</a:t>
          </a:r>
        </a:p>
      </cdr:txBody>
    </cdr:sp>
  </cdr:relSizeAnchor>
  <cdr:relSizeAnchor xmlns:cdr="http://schemas.openxmlformats.org/drawingml/2006/chartDrawing">
    <cdr:from>
      <cdr:x>0.09206</cdr:x>
      <cdr:y>0.85391</cdr:y>
    </cdr:from>
    <cdr:to>
      <cdr:x>0.55941</cdr:x>
      <cdr:y>0.85484</cdr:y>
    </cdr:to>
    <cdr:sp macro="" textlink="">
      <cdr:nvSpPr>
        <cdr:cNvPr id="13" name="Straight Arrow Connector 12"/>
        <cdr:cNvSpPr/>
      </cdr:nvSpPr>
      <cdr:spPr>
        <a:xfrm xmlns:a="http://schemas.openxmlformats.org/drawingml/2006/main">
          <a:off x="780610" y="4034212"/>
          <a:ext cx="3962839" cy="4388"/>
        </a:xfrm>
        <a:prstGeom xmlns:a="http://schemas.openxmlformats.org/drawingml/2006/main" prst="straightConnector1">
          <a:avLst/>
        </a:prstGeom>
        <a:ln xmlns:a="http://schemas.openxmlformats.org/drawingml/2006/main" w="19050">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0.05842</cdr:x>
      <cdr:y>0.20871</cdr:y>
    </cdr:from>
    <cdr:to>
      <cdr:x>0.05869</cdr:x>
      <cdr:y>0.79767</cdr:y>
    </cdr:to>
    <cdr:sp macro="" textlink="">
      <cdr:nvSpPr>
        <cdr:cNvPr id="17" name="Straight Arrow Connector 16"/>
        <cdr:cNvSpPr/>
      </cdr:nvSpPr>
      <cdr:spPr>
        <a:xfrm xmlns:a="http://schemas.openxmlformats.org/drawingml/2006/main" rot="5400000" flipH="1" flipV="1">
          <a:off x="-894731" y="2376126"/>
          <a:ext cx="2782482" cy="2289"/>
        </a:xfrm>
        <a:prstGeom xmlns:a="http://schemas.openxmlformats.org/drawingml/2006/main" prst="straightConnector1">
          <a:avLst/>
        </a:prstGeom>
        <a:ln xmlns:a="http://schemas.openxmlformats.org/drawingml/2006/main" w="19050">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pPr marL="0" indent="0"/>
          <a:endParaRPr lang="en-US" sz="1100">
            <a:solidFill>
              <a:schemeClr val="tx1"/>
            </a:solidFill>
            <a:latin typeface="+mn-lt"/>
            <a:ea typeface="+mn-ea"/>
            <a:cs typeface="+mn-cs"/>
          </a:endParaRPr>
        </a:p>
      </cdr:txBody>
    </cdr:sp>
  </cdr:relSizeAnchor>
  <cdr:relSizeAnchor xmlns:cdr="http://schemas.openxmlformats.org/drawingml/2006/chartDrawing">
    <cdr:from>
      <cdr:x>0.58503</cdr:x>
      <cdr:y>0.07477</cdr:y>
    </cdr:from>
    <cdr:to>
      <cdr:x>0.93242</cdr:x>
      <cdr:y>0.23603</cdr:y>
    </cdr:to>
    <cdr:sp macro="" textlink="">
      <cdr:nvSpPr>
        <cdr:cNvPr id="19" name="TextBox 18"/>
        <cdr:cNvSpPr txBox="1"/>
      </cdr:nvSpPr>
      <cdr:spPr>
        <a:xfrm xmlns:a="http://schemas.openxmlformats.org/drawingml/2006/main">
          <a:off x="4996617" y="382209"/>
          <a:ext cx="2966971" cy="824292"/>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rtl="0">
            <a:defRPr sz="1000"/>
          </a:pPr>
          <a:r>
            <a:rPr lang="en-US" sz="900" b="0" i="0" strike="noStrike">
              <a:solidFill>
                <a:srgbClr val="000000"/>
              </a:solidFill>
              <a:latin typeface="+mn-lt"/>
              <a:ea typeface="Calibri"/>
              <a:cs typeface="Calibri"/>
            </a:rPr>
            <a:t>The Prioritization Graph plots</a:t>
          </a:r>
          <a:r>
            <a:rPr lang="en-US" sz="900" b="0" i="0" strike="noStrike" baseline="0">
              <a:solidFill>
                <a:srgbClr val="000000"/>
              </a:solidFill>
              <a:latin typeface="+mn-lt"/>
              <a:ea typeface="Calibri"/>
              <a:cs typeface="Calibri"/>
            </a:rPr>
            <a:t> the impact of the project against the effort to implement and support the project.</a:t>
          </a:r>
          <a:r>
            <a:rPr lang="en-US" sz="900" b="0" i="0" strike="noStrike">
              <a:solidFill>
                <a:srgbClr val="000000"/>
              </a:solidFill>
              <a:latin typeface="+mn-lt"/>
              <a:ea typeface="Calibri"/>
              <a:cs typeface="Calibri"/>
            </a:rPr>
            <a:t> The most desirable projects are those that fall in the lower right corner of the graph. The dotted</a:t>
          </a:r>
          <a:r>
            <a:rPr lang="en-US" sz="900" b="0" i="0" strike="noStrike" baseline="0">
              <a:solidFill>
                <a:srgbClr val="000000"/>
              </a:solidFill>
              <a:latin typeface="+mn-lt"/>
              <a:ea typeface="Calibri"/>
              <a:cs typeface="Calibri"/>
            </a:rPr>
            <a:t> line shows the area that emcompasses current mission critical projects.</a:t>
          </a:r>
        </a:p>
      </cdr:txBody>
    </cdr:sp>
  </cdr:relSizeAnchor>
  <cdr:relSizeAnchor xmlns:cdr="http://schemas.openxmlformats.org/drawingml/2006/chartDrawing">
    <cdr:from>
      <cdr:x>0.33134</cdr:x>
      <cdr:y>0.46505</cdr:y>
    </cdr:from>
    <cdr:to>
      <cdr:x>0.5684</cdr:x>
      <cdr:y>0.81317</cdr:y>
    </cdr:to>
    <cdr:sp macro="" textlink="">
      <cdr:nvSpPr>
        <cdr:cNvPr id="18" name="Straight Connector 17"/>
        <cdr:cNvSpPr/>
      </cdr:nvSpPr>
      <cdr:spPr>
        <a:xfrm xmlns:a="http://schemas.openxmlformats.org/drawingml/2006/main" rot="10800000" flipV="1">
          <a:off x="2809586" y="2197100"/>
          <a:ext cx="2010064" cy="1644653"/>
        </a:xfrm>
        <a:prstGeom xmlns:a="http://schemas.openxmlformats.org/drawingml/2006/main" prst="line">
          <a:avLst/>
        </a:prstGeom>
        <a:ln xmlns:a="http://schemas.openxmlformats.org/drawingml/2006/main" w="12700">
          <a:solidFill>
            <a:schemeClr val="tx1">
              <a:alpha val="41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en-US"/>
        </a:p>
      </cdr:txBody>
    </cdr:sp>
  </cdr:relSizeAnchor>
  <cdr:relSizeAnchor xmlns:cdr="http://schemas.openxmlformats.org/drawingml/2006/chartDrawing">
    <cdr:from>
      <cdr:x>0.21134</cdr:x>
      <cdr:y>0.30645</cdr:y>
    </cdr:from>
    <cdr:to>
      <cdr:x>0.55941</cdr:x>
      <cdr:y>0.80645</cdr:y>
    </cdr:to>
    <cdr:sp macro="" textlink="">
      <cdr:nvSpPr>
        <cdr:cNvPr id="20" name="Straight Connector 19"/>
        <cdr:cNvSpPr/>
      </cdr:nvSpPr>
      <cdr:spPr>
        <a:xfrm xmlns:a="http://schemas.openxmlformats.org/drawingml/2006/main" rot="10800000" flipV="1">
          <a:off x="1791996" y="1447800"/>
          <a:ext cx="2951453" cy="2362203"/>
        </a:xfrm>
        <a:prstGeom xmlns:a="http://schemas.openxmlformats.org/drawingml/2006/main" prst="line">
          <a:avLst/>
        </a:prstGeom>
        <a:ln xmlns:a="http://schemas.openxmlformats.org/drawingml/2006/main" w="12700">
          <a:solidFill>
            <a:schemeClr val="tx1">
              <a:alpha val="41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0.08762</cdr:x>
      <cdr:y>0.11694</cdr:y>
    </cdr:from>
    <cdr:to>
      <cdr:x>0.44558</cdr:x>
      <cdr:y>0.63441</cdr:y>
    </cdr:to>
    <cdr:sp macro="" textlink="">
      <cdr:nvSpPr>
        <cdr:cNvPr id="22" name="Straight Connector 21"/>
        <cdr:cNvSpPr/>
      </cdr:nvSpPr>
      <cdr:spPr>
        <a:xfrm xmlns:a="http://schemas.openxmlformats.org/drawingml/2006/main" rot="10800000" flipV="1">
          <a:off x="742949" y="552450"/>
          <a:ext cx="3035299" cy="2444750"/>
        </a:xfrm>
        <a:prstGeom xmlns:a="http://schemas.openxmlformats.org/drawingml/2006/main" prst="line">
          <a:avLst/>
        </a:prstGeom>
        <a:ln xmlns:a="http://schemas.openxmlformats.org/drawingml/2006/main" w="12700">
          <a:solidFill>
            <a:schemeClr val="tx1">
              <a:alpha val="41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0.09586</cdr:x>
      <cdr:y>0.125</cdr:y>
    </cdr:from>
    <cdr:to>
      <cdr:x>0.32393</cdr:x>
      <cdr:y>0.45565</cdr:y>
    </cdr:to>
    <cdr:sp macro="" textlink="">
      <cdr:nvSpPr>
        <cdr:cNvPr id="23" name="Straight Connector 22"/>
        <cdr:cNvSpPr/>
      </cdr:nvSpPr>
      <cdr:spPr>
        <a:xfrm xmlns:a="http://schemas.openxmlformats.org/drawingml/2006/main" rot="10800000" flipV="1">
          <a:off x="812799" y="590532"/>
          <a:ext cx="1933897" cy="1562118"/>
        </a:xfrm>
        <a:prstGeom xmlns:a="http://schemas.openxmlformats.org/drawingml/2006/main" prst="line">
          <a:avLst/>
        </a:prstGeom>
        <a:ln xmlns:a="http://schemas.openxmlformats.org/drawingml/2006/main" w="12700">
          <a:solidFill>
            <a:schemeClr val="tx1">
              <a:alpha val="41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txBody>
        <a:bodyPr xmlns:a="http://schemas.openxmlformats.org/drawingml/2006/main"/>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0.08061</cdr:x>
      <cdr:y>0.13037</cdr:y>
    </cdr:from>
    <cdr:to>
      <cdr:x>0.17284</cdr:x>
      <cdr:y>0.22311</cdr:y>
    </cdr:to>
    <cdr:sp macro="" textlink="">
      <cdr:nvSpPr>
        <cdr:cNvPr id="24" name="TextBox 23"/>
        <cdr:cNvSpPr txBox="1"/>
      </cdr:nvSpPr>
      <cdr:spPr>
        <a:xfrm xmlns:a="http://schemas.openxmlformats.org/drawingml/2006/main">
          <a:off x="683550" y="615943"/>
          <a:ext cx="782052" cy="4381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US" sz="800" b="0" i="0" strike="noStrike">
              <a:solidFill>
                <a:srgbClr val="000000"/>
              </a:solidFill>
              <a:latin typeface="Calibri"/>
              <a:ea typeface="Calibri"/>
              <a:cs typeface="Calibri"/>
            </a:rPr>
            <a:t>WORST</a:t>
          </a:r>
        </a:p>
        <a:p xmlns:a="http://schemas.openxmlformats.org/drawingml/2006/main">
          <a:pPr algn="ctr" rtl="0">
            <a:defRPr sz="1000"/>
          </a:pPr>
          <a:r>
            <a:rPr lang="en-US" sz="800" b="0" i="0" strike="noStrike">
              <a:solidFill>
                <a:srgbClr val="000000"/>
              </a:solidFill>
              <a:latin typeface="Calibri"/>
              <a:ea typeface="Calibri"/>
              <a:cs typeface="Calibri"/>
            </a:rPr>
            <a:t>Low Impact / High Effort</a:t>
          </a:r>
        </a:p>
      </cdr:txBody>
    </cdr:sp>
  </cdr:relSizeAnchor>
  <cdr:relSizeAnchor xmlns:cdr="http://schemas.openxmlformats.org/drawingml/2006/chartDrawing">
    <cdr:from>
      <cdr:x>0.5948</cdr:x>
      <cdr:y>0.26335</cdr:y>
    </cdr:from>
    <cdr:to>
      <cdr:x>0.68773</cdr:x>
      <cdr:y>0.33168</cdr:y>
    </cdr:to>
    <cdr:sp macro="" textlink="">
      <cdr:nvSpPr>
        <cdr:cNvPr id="14" name="TextBox 13"/>
        <cdr:cNvSpPr txBox="1"/>
      </cdr:nvSpPr>
      <cdr:spPr>
        <a:xfrm xmlns:a="http://schemas.openxmlformats.org/drawingml/2006/main">
          <a:off x="5080001" y="1346201"/>
          <a:ext cx="793750" cy="3492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sz="1400" b="1" i="0" strike="noStrike" baseline="0">
              <a:solidFill>
                <a:srgbClr val="000000"/>
              </a:solidFill>
              <a:latin typeface="+mn-lt"/>
              <a:ea typeface="Calibri"/>
              <a:cs typeface="Calibri"/>
            </a:rPr>
            <a:t>Projects</a:t>
          </a:r>
          <a:endParaRPr lang="en-US" sz="1400" b="1" i="0" strike="noStrike">
            <a:solidFill>
              <a:srgbClr val="000000"/>
            </a:solidFill>
            <a:latin typeface="+mn-lt"/>
            <a:ea typeface="Calibri"/>
            <a:cs typeface="Calibri"/>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44"/>
  <sheetViews>
    <sheetView topLeftCell="A2" zoomScale="200" workbookViewId="0">
      <selection activeCell="E35" sqref="E35"/>
    </sheetView>
  </sheetViews>
  <sheetFormatPr baseColWidth="10" defaultColWidth="11.5" defaultRowHeight="14"/>
  <cols>
    <col min="2" max="2" width="20.5" customWidth="1"/>
  </cols>
  <sheetData>
    <row r="1" spans="1:9" ht="45">
      <c r="A1" s="113" t="s">
        <v>117</v>
      </c>
      <c r="B1" s="113"/>
      <c r="C1" s="113"/>
      <c r="D1" s="113"/>
      <c r="E1" s="113"/>
      <c r="F1" s="113"/>
      <c r="G1" s="113"/>
      <c r="H1" s="113"/>
      <c r="I1" s="113"/>
    </row>
    <row r="31" spans="1:4" ht="28">
      <c r="A31" s="86" t="s">
        <v>126</v>
      </c>
      <c r="B31" s="87" t="s">
        <v>34</v>
      </c>
      <c r="C31" s="88" t="s">
        <v>35</v>
      </c>
      <c r="D31" s="88" t="s">
        <v>36</v>
      </c>
    </row>
    <row r="32" spans="1:4" s="112" customFormat="1">
      <c r="A32" s="90">
        <v>1</v>
      </c>
      <c r="B32" s="89" t="str">
        <f>IF('iPad Lab'!$B$2:$D$2=0,"",'iPad Lab'!$B$2:$D$2)</f>
        <v>iPad Lab Pilot</v>
      </c>
      <c r="C32" s="91">
        <f>'iPad Lab'!$B$32</f>
        <v>5.8181818181818183</v>
      </c>
      <c r="D32" s="91">
        <f>'iPad Lab'!$B$33</f>
        <v>1.7142857142857144</v>
      </c>
    </row>
    <row r="33" spans="1:4" s="112" customFormat="1">
      <c r="A33" s="90">
        <v>2</v>
      </c>
      <c r="B33" s="89" t="str">
        <f>IF('DA Flea'!B2:D2=0,"",'DA Flea'!B2:D2)</f>
        <v>DA Flea Market</v>
      </c>
      <c r="C33" s="91">
        <f>'DA Flea'!B32</f>
        <v>4.3636363636363633</v>
      </c>
      <c r="D33" s="91">
        <f>'DA Flea'!B33</f>
        <v>1.2142857142857142</v>
      </c>
    </row>
    <row r="34" spans="1:4" s="112" customFormat="1">
      <c r="A34" s="90">
        <v>3</v>
      </c>
      <c r="B34" s="89" t="str">
        <f>IF(CalPERS!$B$2:$D$2=0,"",CalPERS!$B$2:$D$2)</f>
        <v>CalPERS Benefits Transition Project</v>
      </c>
      <c r="C34" s="91">
        <f>CalPERS!$B$32</f>
        <v>5.6363636363636358</v>
      </c>
      <c r="D34" s="91">
        <f>CalPERS!$B$33</f>
        <v>4.3571428571428577</v>
      </c>
    </row>
    <row r="35" spans="1:4" s="112" customFormat="1">
      <c r="A35" s="90">
        <v>4</v>
      </c>
      <c r="B35" s="89" t="str">
        <f>IF('BDMS Purchasing'!B2:D2=0,"",'BDMS Purchasing'!B2:D2)</f>
        <v>Banner implementation -BDMS for purchasing</v>
      </c>
      <c r="C35" s="91">
        <f>'BDMS Purchasing'!B32</f>
        <v>5.5454545454545459</v>
      </c>
      <c r="D35" s="91">
        <f>'BDMS Purchasing'!B33</f>
        <v>5.1428571428571423</v>
      </c>
    </row>
    <row r="36" spans="1:4" s="112" customFormat="1">
      <c r="A36" s="90">
        <v>5</v>
      </c>
      <c r="B36" s="89" t="e">
        <f>IF(#REF!=0,"",#REF!)</f>
        <v>#REF!</v>
      </c>
      <c r="C36" s="91" t="e">
        <f>#REF!</f>
        <v>#REF!</v>
      </c>
      <c r="D36" s="91" t="e">
        <f>#REF!</f>
        <v>#REF!</v>
      </c>
    </row>
    <row r="37" spans="1:4" s="112" customFormat="1">
      <c r="A37" s="90">
        <v>6</v>
      </c>
      <c r="B37" s="89" t="e">
        <f>IF(#REF!=0,"",#REF!)</f>
        <v>#REF!</v>
      </c>
      <c r="C37" s="91" t="e">
        <f>#REF!</f>
        <v>#REF!</v>
      </c>
      <c r="D37" s="91" t="e">
        <f>#REF!</f>
        <v>#REF!</v>
      </c>
    </row>
    <row r="38" spans="1:4" s="112" customFormat="1">
      <c r="A38" s="90">
        <v>7</v>
      </c>
      <c r="B38" s="89" t="e">
        <f>IF(#REF!=0,"",#REF!)</f>
        <v>#REF!</v>
      </c>
      <c r="C38" s="91" t="e">
        <f>#REF!</f>
        <v>#REF!</v>
      </c>
      <c r="D38" s="91" t="e">
        <f>#REF!</f>
        <v>#REF!</v>
      </c>
    </row>
    <row r="39" spans="1:4" s="112" customFormat="1">
      <c r="A39" s="90">
        <v>8</v>
      </c>
      <c r="B39" s="89" t="e">
        <f>IF(#REF!=0,"",#REF!)</f>
        <v>#REF!</v>
      </c>
      <c r="C39" s="91" t="e">
        <f>#REF!</f>
        <v>#REF!</v>
      </c>
      <c r="D39" s="91" t="e">
        <f>#REF!</f>
        <v>#REF!</v>
      </c>
    </row>
    <row r="40" spans="1:4" s="112" customFormat="1">
      <c r="A40" s="90">
        <v>9</v>
      </c>
      <c r="B40" s="89" t="e">
        <f>IF(#REF!=0,"",#REF!)</f>
        <v>#REF!</v>
      </c>
      <c r="C40" s="91" t="e">
        <f>#REF!</f>
        <v>#REF!</v>
      </c>
      <c r="D40" s="91" t="e">
        <f>#REF!</f>
        <v>#REF!</v>
      </c>
    </row>
    <row r="41" spans="1:4" s="112" customFormat="1">
      <c r="A41" s="90">
        <v>10</v>
      </c>
      <c r="B41" s="89" t="e">
        <f>IF(#REF!=0,"",#REF!)</f>
        <v>#REF!</v>
      </c>
      <c r="C41" s="91" t="e">
        <f>#REF!</f>
        <v>#REF!</v>
      </c>
      <c r="D41" s="91" t="e">
        <f>#REF!</f>
        <v>#REF!</v>
      </c>
    </row>
    <row r="42" spans="1:4" s="112" customFormat="1">
      <c r="A42" s="90">
        <v>11</v>
      </c>
      <c r="B42" s="89" t="e">
        <f>IF(#REF!=0,"",#REF!)</f>
        <v>#REF!</v>
      </c>
      <c r="C42" s="91" t="e">
        <f>#REF!</f>
        <v>#REF!</v>
      </c>
      <c r="D42" s="91" t="e">
        <f>#REF!</f>
        <v>#REF!</v>
      </c>
    </row>
    <row r="43" spans="1:4" s="112" customFormat="1">
      <c r="A43" s="90">
        <v>12</v>
      </c>
      <c r="B43" s="89" t="e">
        <f>IF(#REF!=0,"",#REF!)</f>
        <v>#REF!</v>
      </c>
      <c r="C43" s="91" t="e">
        <f>#REF!</f>
        <v>#REF!</v>
      </c>
      <c r="D43" s="91" t="e">
        <f>#REF!</f>
        <v>#REF!</v>
      </c>
    </row>
    <row r="44" spans="1:4">
      <c r="A44" s="90">
        <v>13</v>
      </c>
      <c r="B44" s="89" t="e">
        <f>IF(#REF!=0,"",#REF!)</f>
        <v>#REF!</v>
      </c>
      <c r="C44" s="91" t="e">
        <f>#REF!</f>
        <v>#REF!</v>
      </c>
      <c r="D44" s="91" t="e">
        <f>#REF!</f>
        <v>#REF!</v>
      </c>
    </row>
  </sheetData>
  <sheetCalcPr fullCalcOnLoad="1"/>
  <sheetProtection sheet="1" objects="1" scenarios="1"/>
  <mergeCells count="1">
    <mergeCell ref="A1:I1"/>
  </mergeCells>
  <phoneticPr fontId="7" type="noConversion"/>
  <pageMargins left="0.75" right="0.75" top="1" bottom="1" header="0.5" footer="0.5"/>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J14"/>
  <sheetViews>
    <sheetView zoomScale="200" zoomScaleNormal="200" zoomScalePageLayoutView="200" workbookViewId="0">
      <pane ySplit="1" topLeftCell="A7" activePane="bottomLeft" state="frozenSplit"/>
      <selection pane="bottomLeft" activeCell="C2" sqref="C2"/>
    </sheetView>
  </sheetViews>
  <sheetFormatPr baseColWidth="10" defaultColWidth="10.83203125" defaultRowHeight="18" customHeight="1"/>
  <cols>
    <col min="1" max="1" width="4.5" style="104" customWidth="1"/>
    <col min="2" max="2" width="20.83203125" style="95" customWidth="1"/>
    <col min="3" max="3" width="32.1640625" style="111" customWidth="1"/>
    <col min="4" max="5" width="10.83203125" style="95"/>
    <col min="6" max="6" width="21.6640625" style="95" customWidth="1"/>
    <col min="7" max="7" width="18" style="95" customWidth="1"/>
    <col min="8" max="8" width="10.83203125" style="95"/>
    <col min="9" max="10" width="10.83203125" style="101"/>
    <col min="11" max="16384" width="10.83203125" style="102"/>
  </cols>
  <sheetData>
    <row r="1" spans="1:10" s="99" customFormat="1">
      <c r="A1" s="96" t="s">
        <v>222</v>
      </c>
      <c r="B1" s="105" t="s">
        <v>223</v>
      </c>
      <c r="C1" s="105" t="s">
        <v>245</v>
      </c>
      <c r="D1" s="92" t="s">
        <v>224</v>
      </c>
      <c r="E1" s="92" t="s">
        <v>128</v>
      </c>
      <c r="F1" s="92" t="s">
        <v>127</v>
      </c>
      <c r="G1" s="92" t="s">
        <v>75</v>
      </c>
      <c r="H1" s="97"/>
      <c r="I1" s="98"/>
      <c r="J1" s="98"/>
    </row>
    <row r="2" spans="1:10" ht="242">
      <c r="A2" s="100">
        <v>1</v>
      </c>
      <c r="B2" s="93" t="str">
        <f>IF('iPad Lab'!$B$2&lt;&gt;"",'iPad Lab'!$B$2,"#")</f>
        <v>iPad Lab Pilot</v>
      </c>
      <c r="C2" s="108" t="str">
        <f>IF('iPad Lab'!$B$3&lt;&gt;"",'iPad Lab'!$B$3,"#")</f>
        <v>As a result of the last Foothill Technology meeting and Fred Sherman’s  recommendation; PSME will like to request access to the district wireless network to be able to connect iPad devices to Apple TVs located in buildings 4200 and 4300. Currently the iPads and one of the AppleTVs are connecting to the “Foothill Lab” wireless network but the Airplay feature, which allow the ipads to send their video signal using the wireless network to the AppleTV device connected to the video projector is not working. I do not know if this is due to some network ports being blocked by the network. We briefly tried using a local wireless access point and the connection was successful. _x000D_This is what we would like to accomplish. We would like to have tablets (iPads or android tablets) and the Apple TV devices connect to the “Foothill Lab” wireless network. This will allow the iPads access our local VMware servers (VDI) and also send video signal using Airplay to the apple TV devices. Please support the Proof of concept to see if this kind of setup would be reasonable and adequate for our classrooms and faculty use.</v>
      </c>
      <c r="D2" s="93" t="str">
        <f>IF('iPad Lab'!$B$6&lt;&gt;"",'iPad Lab'!$B$6,"#")</f>
        <v>Sharon Luciw</v>
      </c>
      <c r="E2" s="93" t="str">
        <f>IF('iPad Lab'!$B$7&lt;&gt;"",'iPad Lab'!$B$7,"#")</f>
        <v>Peter Murray</v>
      </c>
      <c r="F2" s="93" t="str">
        <f>IF('iPad Lab'!$C$11&lt;&gt;"",'iPad Lab'!$C$11,"#")</f>
        <v>Affect Workforce Development, Basic Skills, and Transfer</v>
      </c>
      <c r="G2" s="93" t="str">
        <f>IF('iPad Lab'!$B$11&lt;&gt;"",'iPad Lab'!$B$11,"#")</f>
        <v>Will significantly enhance business, student, or instructional services</v>
      </c>
    </row>
    <row r="3" spans="1:10" ht="264">
      <c r="A3" s="103">
        <v>2</v>
      </c>
      <c r="B3" s="94" t="str">
        <f>IF('DA Flea'!$B$2&lt;&gt;"",'DA Flea'!$B$2,"#")</f>
        <v>DA Flea Market</v>
      </c>
      <c r="C3" s="109" t="str">
        <f>IF('DA Flea'!$B$3&lt;&gt;"",'DA Flea'!$B$3,"#")</f>
        <v>We've been without a dedicated phone line and network connection out in the parking lots where the Flea Market is held for decades and can continue without them until this work can be completed (for now we can continue to use our cell phones for voice as we have been).  Please note that the Flea Market Office in the Campus Center in Room HCC 158 has had phone (x8414) and data forever._x000D_While emergency phones in the parking lots would be good and should be added we would still like a phone in the Flea Market Information Booth for emergency and other uses.  We already have a phone and extension we want to use there, x8350.  the main file we need to access on our file server is an Access database containing all our vendor data.  Security is an issue because the vendor data includes names, addresses, Driver's License Numbers, and even Social Security Numbers in some cases.  In addition to the uses I had mentioned earlier I was reminded of another reason we want a network connection there and that is so that the Student Employees for the Flea Market can enter their time-sheets in MyPortal while they are there.  I just had to call six out of the ten students we had at the January Flea Market to remind them to submit their hours.  Funding available and must be used by 6/30/12.</v>
      </c>
      <c r="D3" s="94" t="str">
        <f>IF('DA Flea'!$B$6&lt;&gt;"",'DA Flea'!$B$6,"#")</f>
        <v>Sharon Luciw</v>
      </c>
      <c r="E3" s="94" t="str">
        <f>IF('DA Flea'!$B$7&lt;&gt;"",'DA Flea'!$B$7,"#")</f>
        <v>Dennis Shannakian</v>
      </c>
      <c r="F3" s="94" t="str">
        <f>IF('DA Flea'!$C$11&lt;&gt;"",'DA Flea'!$C$11,"#")</f>
        <v>Create efficiencies and reduce costs.  Funds from this program contribute to educational programs.</v>
      </c>
      <c r="G3" s="94" t="str">
        <f>IF('DA Flea'!$B$11&lt;&gt;"",'DA Flea'!$B$11,"#")</f>
        <v>Will moderately enhance business, student, or instructional services</v>
      </c>
    </row>
    <row r="4" spans="1:10" ht="99">
      <c r="A4" s="100">
        <v>3</v>
      </c>
      <c r="B4" s="107" t="str">
        <f>IF(CalPERS!$B$2&lt;&gt;"",CalPERS!$B$2,"#")</f>
        <v>CalPERS Benefits Transition Project</v>
      </c>
      <c r="C4" s="110" t="str">
        <f>IF(CalPERS!$B$3&lt;&gt;"",CalPERS!$B$3,"#")</f>
        <v>We are transitioning from self funded to fully insured program provided by CalPers effective July 1, 2012.  We are going to pay monthly premium for headcounts we have to Calpers, we no longer bear the liability that exceeding the monthly budgeted expenses.  From system point of view, we are going from 3 to 6 medical programs, there will be more supporting needs from ETS, we are still going to use SECOVA for program intake. We will use Banner more to handle the program.</v>
      </c>
      <c r="D4" s="107" t="str">
        <f>IF(CalPERS!$B$6&lt;&gt;"",CalPERS!$B$6,"#")</f>
        <v>Chien Shih</v>
      </c>
      <c r="E4" s="107" t="str">
        <f>IF(CalPERS!$B$7&lt;&gt;"",CalPERS!$B$7,"#")</f>
        <v>Chris Vo</v>
      </c>
      <c r="F4" s="107" t="str">
        <f>IF(CalPERS!$C$11&lt;&gt;"",CalPERS!$C$11,"#")</f>
        <v>Strategically align to collect early withdraw of fundings from employee groups</v>
      </c>
      <c r="G4" s="107" t="str">
        <f>IF(CalPERS!$B$11&lt;&gt;"",CalPERS!$B$11,"#")</f>
        <v>Is critical for infrastructure improvement</v>
      </c>
    </row>
    <row r="5" spans="1:10" ht="130" customHeight="1">
      <c r="A5" s="103">
        <v>4</v>
      </c>
      <c r="B5" s="94" t="str">
        <f>IF('BDMS Purchasing'!$B$2&lt;&gt;"",'BDMS Purchasing'!$B$2,"#")</f>
        <v>Banner implementation -BDMS for purchasing</v>
      </c>
      <c r="C5" s="109" t="str">
        <f>IF('BDMS Purchasing'!$B$3&lt;&gt;"",'BDMS Purchasing'!$B$3,"#")</f>
        <v>This project will automate the documentation supporting  of the purchasing process, project scope will include the scanning of the support documents (quote, contract, correspondence, amendament..etc) into Banner Document Management System (BDMS). Once the document is scanned into the system, it will be linked into the main Banner system and can be pulled up for review anywhere, anytime. It becomes a permanent electronic record associated with the purchasing process.</v>
      </c>
      <c r="D5" s="94" t="str">
        <f>IF('BDMS Purchasing'!$B$6&lt;&gt;"",'BDMS Purchasing'!$B$6,"#")</f>
        <v>Chien Shih</v>
      </c>
      <c r="E5" s="94" t="str">
        <f>IF('BDMS Purchasing'!$B$7&lt;&gt;"",'BDMS Purchasing'!$B$7,"#")</f>
        <v>Carmen Redmond</v>
      </c>
      <c r="F5" s="94" t="str">
        <f>IF('BDMS Purchasing'!$C$11&lt;&gt;"",'BDMS Purchasing'!$C$11,"#")</f>
        <v>Efficiency and better collaboration among different college departments and central services.</v>
      </c>
      <c r="G5" s="94" t="str">
        <f>IF('BDMS Purchasing'!$B$11&lt;&gt;"",'BDMS Purchasing'!$B$11,"#")</f>
        <v>Will significantly enhance business, student, or instructional services</v>
      </c>
    </row>
    <row r="6" spans="1:10" ht="112" customHeight="1">
      <c r="A6" s="100">
        <v>5</v>
      </c>
      <c r="B6" s="93" t="e">
        <f>IF(#REF!&lt;&gt;"",#REF!,"#")</f>
        <v>#REF!</v>
      </c>
      <c r="C6" s="108" t="e">
        <f>IF(#REF!&lt;&gt;"",#REF!,"#")</f>
        <v>#REF!</v>
      </c>
      <c r="D6" s="93" t="e">
        <f>IF(#REF!&lt;&gt;"",#REF!,"#")</f>
        <v>#REF!</v>
      </c>
      <c r="E6" s="93" t="e">
        <f>IF(#REF!&lt;&gt;"",#REF!,"#")</f>
        <v>#REF!</v>
      </c>
      <c r="F6" s="93" t="e">
        <f>IF(#REF!&lt;&gt;"",#REF!,"#")</f>
        <v>#REF!</v>
      </c>
      <c r="G6" s="93" t="e">
        <f>IF(#REF!&lt;&gt;"",#REF!,"#")</f>
        <v>#REF!</v>
      </c>
    </row>
    <row r="7" spans="1:10" ht="14">
      <c r="A7" s="103">
        <v>6</v>
      </c>
      <c r="B7" s="94" t="e">
        <f>IF(#REF!&lt;&gt;"",#REF!,"#")</f>
        <v>#REF!</v>
      </c>
      <c r="C7" s="109" t="e">
        <f>IF(#REF!&lt;&gt;"",#REF!,"#")</f>
        <v>#REF!</v>
      </c>
      <c r="D7" s="94" t="e">
        <f>IF(#REF!&lt;&gt;"",#REF!,"#")</f>
        <v>#REF!</v>
      </c>
      <c r="E7" s="94" t="e">
        <f>IF(#REF!&lt;&gt;"",#REF!,"#")</f>
        <v>#REF!</v>
      </c>
      <c r="F7" s="94" t="e">
        <f>IF(#REF!&lt;&gt;"",#REF!,"#")</f>
        <v>#REF!</v>
      </c>
      <c r="G7" s="94" t="e">
        <f>IF(#REF!&lt;&gt;"",#REF!,"#")</f>
        <v>#REF!</v>
      </c>
    </row>
    <row r="8" spans="1:10" ht="14">
      <c r="A8" s="100">
        <v>7</v>
      </c>
      <c r="B8" s="93" t="e">
        <f>IF(#REF!&lt;&gt;"",#REF!,"#")</f>
        <v>#REF!</v>
      </c>
      <c r="C8" s="108" t="e">
        <f>IF(#REF!&lt;&gt;"",#REF!,"#")</f>
        <v>#REF!</v>
      </c>
      <c r="D8" s="93" t="e">
        <f>IF(#REF!&lt;&gt;"",#REF!,"#")</f>
        <v>#REF!</v>
      </c>
      <c r="E8" s="93" t="e">
        <f>IF(#REF!&lt;&gt;"",#REF!,"#")</f>
        <v>#REF!</v>
      </c>
      <c r="F8" s="93" t="e">
        <f>IF(#REF!&lt;&gt;"",#REF!,"#")</f>
        <v>#REF!</v>
      </c>
      <c r="G8" s="93" t="e">
        <f>IF(#REF!&lt;&gt;"",#REF!,"#")</f>
        <v>#REF!</v>
      </c>
    </row>
    <row r="9" spans="1:10" ht="14">
      <c r="A9" s="103">
        <v>8</v>
      </c>
      <c r="B9" s="94" t="e">
        <f>IF(#REF!&lt;&gt;"",#REF!,"#")</f>
        <v>#REF!</v>
      </c>
      <c r="C9" s="109" t="e">
        <f>IF(#REF!&lt;&gt;"",#REF!,"#")</f>
        <v>#REF!</v>
      </c>
      <c r="D9" s="94" t="e">
        <f>IF(#REF!&lt;&gt;"",#REF!,"#")</f>
        <v>#REF!</v>
      </c>
      <c r="E9" s="94" t="e">
        <f>IF(#REF!&lt;&gt;"",#REF!,"#")</f>
        <v>#REF!</v>
      </c>
      <c r="F9" s="94" t="e">
        <f>IF(#REF!&lt;&gt;"",#REF!,"#")</f>
        <v>#REF!</v>
      </c>
      <c r="G9" s="94" t="e">
        <f>IF(#REF!&lt;&gt;"",#REF!,"#")</f>
        <v>#REF!</v>
      </c>
    </row>
    <row r="10" spans="1:10" ht="14">
      <c r="A10" s="100">
        <v>9</v>
      </c>
      <c r="B10" s="93" t="e">
        <f>IF(#REF!&lt;&gt;"",#REF!,"#")</f>
        <v>#REF!</v>
      </c>
      <c r="C10" s="108" t="e">
        <f>IF(#REF!&lt;&gt;"",#REF!,"#")</f>
        <v>#REF!</v>
      </c>
      <c r="D10" s="93" t="e">
        <f>IF(#REF!&lt;&gt;"",#REF!,"#")</f>
        <v>#REF!</v>
      </c>
      <c r="E10" s="93" t="e">
        <f>IF(#REF!&lt;&gt;"",#REF!,"#")</f>
        <v>#REF!</v>
      </c>
      <c r="F10" s="93" t="e">
        <f>IF(#REF!&lt;&gt;"",#REF!,"#")</f>
        <v>#REF!</v>
      </c>
      <c r="G10" s="93" t="e">
        <f>IF(#REF!&lt;&gt;"",#REF!,"#")</f>
        <v>#REF!</v>
      </c>
    </row>
    <row r="11" spans="1:10" ht="14">
      <c r="A11" s="103">
        <v>10</v>
      </c>
      <c r="B11" s="94" t="e">
        <f>IF(#REF!&lt;&gt;"",#REF!,"#")</f>
        <v>#REF!</v>
      </c>
      <c r="C11" s="109" t="e">
        <f>IF(#REF!&lt;&gt;"",#REF!,"#")</f>
        <v>#REF!</v>
      </c>
      <c r="D11" s="94" t="e">
        <f>IF(#REF!&lt;&gt;"",#REF!,"#")</f>
        <v>#REF!</v>
      </c>
      <c r="E11" s="94" t="e">
        <f>IF(#REF!&lt;&gt;"",#REF!,"#")</f>
        <v>#REF!</v>
      </c>
      <c r="F11" s="94" t="e">
        <f>IF(#REF!&lt;&gt;"",#REF!,"#")</f>
        <v>#REF!</v>
      </c>
      <c r="G11" s="94" t="e">
        <f>IF(#REF!&lt;&gt;"",#REF!,"#")</f>
        <v>#REF!</v>
      </c>
    </row>
    <row r="12" spans="1:10" ht="14">
      <c r="A12" s="100">
        <v>11</v>
      </c>
      <c r="B12" s="93" t="e">
        <f>IF(#REF!&lt;&gt;"",#REF!,"#")</f>
        <v>#REF!</v>
      </c>
      <c r="C12" s="108" t="e">
        <f>IF(#REF!&lt;&gt;"",#REF!,"#")</f>
        <v>#REF!</v>
      </c>
      <c r="D12" s="93" t="e">
        <f>IF(#REF!&lt;&gt;"",#REF!,"#")</f>
        <v>#REF!</v>
      </c>
      <c r="E12" s="93" t="e">
        <f>IF(#REF!&lt;&gt;"",#REF!,"#")</f>
        <v>#REF!</v>
      </c>
      <c r="F12" s="93" t="e">
        <f>IF(#REF!&lt;&gt;"",#REF!,"#")</f>
        <v>#REF!</v>
      </c>
      <c r="G12" s="93" t="e">
        <f>IF(#REF!&lt;&gt;"",#REF!,"#")</f>
        <v>#REF!</v>
      </c>
    </row>
    <row r="13" spans="1:10" ht="14">
      <c r="A13" s="103">
        <v>12</v>
      </c>
      <c r="B13" s="94" t="e">
        <f>IF(#REF!&lt;&gt;"",#REF!,"#")</f>
        <v>#REF!</v>
      </c>
      <c r="C13" s="109" t="e">
        <f>IF(#REF!&lt;&gt;"",#REF!,"#")</f>
        <v>#REF!</v>
      </c>
      <c r="D13" s="94" t="e">
        <f>IF(#REF!&lt;&gt;"",#REF!,"#")</f>
        <v>#REF!</v>
      </c>
      <c r="E13" s="94" t="e">
        <f>IF(#REF!&lt;&gt;"",#REF!,"#")</f>
        <v>#REF!</v>
      </c>
      <c r="F13" s="94" t="e">
        <f>IF(#REF!&lt;&gt;"",#REF!,"#")</f>
        <v>#REF!</v>
      </c>
      <c r="G13" s="94" t="e">
        <f>IF(#REF!&lt;&gt;"",#REF!,"#")</f>
        <v>#REF!</v>
      </c>
    </row>
    <row r="14" spans="1:10" ht="14">
      <c r="A14" s="100">
        <v>13</v>
      </c>
      <c r="B14" s="93" t="e">
        <f>IF(#REF!&lt;&gt;"",#REF!,"#")</f>
        <v>#REF!</v>
      </c>
      <c r="C14" s="108" t="e">
        <f>IF(#REF!&lt;&gt;"",#REF!,"#")</f>
        <v>#REF!</v>
      </c>
      <c r="D14" s="93" t="e">
        <f>IF(#REF!&lt;&gt;"",#REF!,"#")</f>
        <v>#REF!</v>
      </c>
      <c r="E14" s="93" t="e">
        <f>IF(#REF!&lt;&gt;"",#REF!,"#")</f>
        <v>#REF!</v>
      </c>
      <c r="F14" s="93" t="e">
        <f>IF(#REF!&lt;&gt;"",#REF!,"#")</f>
        <v>#REF!</v>
      </c>
      <c r="G14" s="93" t="e">
        <f>IF(#REF!&lt;&gt;"",#REF!,"#")</f>
        <v>#REF!</v>
      </c>
    </row>
  </sheetData>
  <sheetCalcPr fullCalcOnLoad="1"/>
  <sheetProtection sheet="1" objects="1" scenarios="1"/>
  <phoneticPr fontId="7" type="noConversion"/>
  <pageMargins left="0.5" right="0.5" top="1" bottom="1" header="0.5" footer="0.5"/>
  <headerFooter>
    <oddHeader>&amp;C&amp;16New User-Requested Projects to be Prioritized</oddHeader>
    <oddFooter>&amp;CPage &amp;P</oddFooter>
  </headerFooter>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G64"/>
  <sheetViews>
    <sheetView zoomScale="200" zoomScaleNormal="150" zoomScalePageLayoutView="150" workbookViewId="0">
      <selection activeCell="A3" sqref="A3"/>
    </sheetView>
  </sheetViews>
  <sheetFormatPr baseColWidth="10" defaultColWidth="8.83203125" defaultRowHeight="12"/>
  <cols>
    <col min="1" max="1" width="28.5" style="78" customWidth="1"/>
    <col min="2" max="2" width="24.33203125" style="5" customWidth="1"/>
    <col min="3" max="3" width="24.83203125" style="5" customWidth="1"/>
    <col min="4" max="4" width="24.33203125" style="5" customWidth="1"/>
    <col min="5" max="5" width="3.33203125" style="5" customWidth="1"/>
    <col min="6" max="6" width="4.6640625" style="5" customWidth="1"/>
    <col min="7" max="16384" width="8.83203125" style="5"/>
  </cols>
  <sheetData>
    <row r="1" spans="1:7" s="78" customFormat="1">
      <c r="A1" s="117" t="s">
        <v>162</v>
      </c>
      <c r="B1" s="118"/>
      <c r="C1" s="118"/>
      <c r="D1" s="119"/>
    </row>
    <row r="2" spans="1:7" ht="18">
      <c r="A2" s="2" t="s">
        <v>158</v>
      </c>
      <c r="B2" s="120" t="s">
        <v>198</v>
      </c>
      <c r="C2" s="121"/>
      <c r="D2" s="122"/>
    </row>
    <row r="3" spans="1:7" ht="144" customHeight="1">
      <c r="A3" s="2" t="s">
        <v>159</v>
      </c>
      <c r="B3" s="123" t="s">
        <v>249</v>
      </c>
      <c r="C3" s="124"/>
      <c r="D3" s="125"/>
    </row>
    <row r="4" spans="1:7">
      <c r="A4" s="1" t="s">
        <v>241</v>
      </c>
      <c r="B4" s="37" t="s">
        <v>199</v>
      </c>
      <c r="C4" s="2" t="s">
        <v>152</v>
      </c>
      <c r="D4" s="81">
        <v>40949</v>
      </c>
      <c r="E4" s="55"/>
      <c r="F4" s="55"/>
      <c r="G4" s="55"/>
    </row>
    <row r="5" spans="1:7">
      <c r="A5" s="2" t="s">
        <v>96</v>
      </c>
      <c r="B5" s="11" t="s">
        <v>200</v>
      </c>
      <c r="C5" s="2" t="s">
        <v>153</v>
      </c>
      <c r="D5" s="12" t="s">
        <v>169</v>
      </c>
    </row>
    <row r="6" spans="1:7">
      <c r="A6" s="2" t="s">
        <v>151</v>
      </c>
      <c r="B6" s="11" t="s">
        <v>201</v>
      </c>
      <c r="C6" s="2" t="s">
        <v>160</v>
      </c>
      <c r="D6" s="83" t="s">
        <v>202</v>
      </c>
    </row>
    <row r="7" spans="1:7">
      <c r="A7" s="2" t="s">
        <v>229</v>
      </c>
      <c r="B7" s="11" t="s">
        <v>203</v>
      </c>
      <c r="C7" s="1" t="s">
        <v>7</v>
      </c>
      <c r="D7" s="13" t="s">
        <v>169</v>
      </c>
    </row>
    <row r="8" spans="1:7" s="55" customFormat="1" ht="13" thickBot="1">
      <c r="A8" s="126"/>
      <c r="B8" s="126"/>
      <c r="C8" s="126"/>
      <c r="D8" s="126"/>
    </row>
    <row r="9" spans="1:7" s="55" customFormat="1" ht="13" thickBot="1">
      <c r="A9" s="114" t="str">
        <f>'Drop Down 2'!A3</f>
        <v>Section 2: Project Objectives and Criticality (affects Impact axis)</v>
      </c>
      <c r="B9" s="115"/>
      <c r="C9" s="115"/>
      <c r="D9" s="116"/>
    </row>
    <row r="10" spans="1:7" ht="32" customHeight="1" thickBot="1">
      <c r="A10" s="38" t="str">
        <f>'Drop Down 2'!A5</f>
        <v>Relationship to Strategic Plan Elements (Goals, Commitments, Objectives &amp; SLOs)</v>
      </c>
      <c r="B10" s="39" t="s">
        <v>204</v>
      </c>
      <c r="C10" s="137" t="s">
        <v>183</v>
      </c>
      <c r="D10" s="138"/>
      <c r="E10" s="55"/>
      <c r="F10" s="55"/>
      <c r="G10" s="55"/>
    </row>
    <row r="11" spans="1:7" ht="33" customHeight="1" thickBot="1">
      <c r="A11" s="38" t="str">
        <f>'Drop Down 2'!A11</f>
        <v>Enhancement</v>
      </c>
      <c r="B11" s="41" t="s">
        <v>205</v>
      </c>
      <c r="C11" s="139" t="s">
        <v>250</v>
      </c>
      <c r="D11" s="140"/>
      <c r="E11" s="55"/>
      <c r="F11" s="55"/>
      <c r="G11" s="55"/>
    </row>
    <row r="12" spans="1:7" ht="33" customHeight="1" thickBot="1">
      <c r="A12" s="40" t="str">
        <f>'Drop Down 2'!A19</f>
        <v>Sponsor's Priority</v>
      </c>
      <c r="B12" s="42" t="s">
        <v>157</v>
      </c>
      <c r="C12" s="141"/>
      <c r="D12" s="142"/>
      <c r="E12" s="55"/>
      <c r="F12" s="55"/>
      <c r="G12" s="55"/>
    </row>
    <row r="13" spans="1:7" s="55" customFormat="1">
      <c r="A13" s="126"/>
      <c r="B13" s="126"/>
      <c r="C13" s="126"/>
      <c r="D13" s="126"/>
    </row>
    <row r="14" spans="1:7" ht="12" customHeight="1" thickBot="1">
      <c r="A14" s="143" t="str">
        <f>'Drop Down 2'!A24</f>
        <v>Section 3: Project Benefits (affects Impact axis)</v>
      </c>
      <c r="B14" s="144"/>
      <c r="C14" s="144"/>
      <c r="D14" s="145"/>
      <c r="E14" s="55"/>
      <c r="F14" s="55"/>
      <c r="G14" s="55"/>
    </row>
    <row r="15" spans="1:7" ht="25" thickBot="1">
      <c r="A15" s="38" t="str">
        <f>'Drop Down 2'!A26</f>
        <v>Students Who Could Benefit (directly)</v>
      </c>
      <c r="B15" s="39" t="s">
        <v>251</v>
      </c>
      <c r="C15" s="38" t="str">
        <f>'Drop Down 2'!A45</f>
        <v>Financial Impact (annual net income increase):</v>
      </c>
      <c r="D15" s="41" t="s">
        <v>255</v>
      </c>
      <c r="E15" s="55"/>
      <c r="F15" s="55"/>
      <c r="G15" s="55"/>
    </row>
    <row r="16" spans="1:7" ht="13" thickBot="1">
      <c r="A16" s="38" t="str">
        <f>'Drop Down 2'!A33</f>
        <v>Employees Who Could Benefit (directly)</v>
      </c>
      <c r="B16" s="39" t="s">
        <v>252</v>
      </c>
      <c r="C16" s="38" t="str">
        <f>'Drop Down 2'!A52</f>
        <v>Time Savings</v>
      </c>
      <c r="D16" s="41" t="s">
        <v>256</v>
      </c>
      <c r="E16" s="55"/>
      <c r="F16" s="55"/>
      <c r="G16" s="55"/>
    </row>
    <row r="17" spans="1:7" ht="17" customHeight="1" thickBot="1">
      <c r="A17" s="38" t="str">
        <f>'Drop Down 2'!A40</f>
        <v>Expected Client Satisfaction</v>
      </c>
      <c r="B17" s="41" t="s">
        <v>253</v>
      </c>
      <c r="C17" s="38" t="str">
        <f>'Drop Down 2'!A59</f>
        <v>Probability of Realizing Benefits</v>
      </c>
      <c r="D17" s="42" t="s">
        <v>220</v>
      </c>
      <c r="E17" s="55"/>
      <c r="F17" s="55"/>
      <c r="G17" s="55"/>
    </row>
    <row r="18" spans="1:7" ht="28" customHeight="1" thickBot="1">
      <c r="A18" s="44" t="str">
        <f>'Drop Down 2'!A64</f>
        <v>Unique or duplicated services</v>
      </c>
      <c r="B18" s="41" t="s">
        <v>254</v>
      </c>
      <c r="C18" s="82"/>
      <c r="D18" s="33"/>
      <c r="E18" s="55"/>
      <c r="F18" s="55"/>
      <c r="G18" s="55"/>
    </row>
    <row r="19" spans="1:7" s="55" customFormat="1">
      <c r="A19" s="126"/>
      <c r="B19" s="126"/>
      <c r="C19" s="126"/>
      <c r="D19" s="126"/>
    </row>
    <row r="20" spans="1:7" ht="12" customHeight="1" thickBot="1">
      <c r="A20" s="146" t="str">
        <f>'Drop Down 2'!A74</f>
        <v>Section 4: Project Effort (affects Effort axis)</v>
      </c>
      <c r="B20" s="147"/>
      <c r="C20" s="147"/>
      <c r="D20" s="148"/>
      <c r="E20" s="55"/>
      <c r="F20" s="55"/>
      <c r="G20" s="55"/>
    </row>
    <row r="21" spans="1:7" ht="27" customHeight="1" thickBot="1">
      <c r="A21" s="38" t="str">
        <f>'Drop Down 2'!A76</f>
        <v>Departments Involved in Implemenation (exclude ETS)</v>
      </c>
      <c r="B21" s="39" t="s">
        <v>214</v>
      </c>
      <c r="C21" s="127" t="s">
        <v>155</v>
      </c>
      <c r="D21" s="128"/>
      <c r="E21" s="55"/>
      <c r="F21" s="55"/>
      <c r="G21" s="55"/>
    </row>
    <row r="22" spans="1:7" ht="28" customHeight="1" thickBot="1">
      <c r="A22" s="38" t="str">
        <f>'Drop Down 2'!A82</f>
        <v>Business Process Changes Required</v>
      </c>
      <c r="B22" s="39" t="s">
        <v>215</v>
      </c>
      <c r="C22" s="129" t="s">
        <v>219</v>
      </c>
      <c r="D22" s="130"/>
      <c r="E22" s="55"/>
      <c r="F22" s="55"/>
      <c r="G22" s="55"/>
    </row>
    <row r="23" spans="1:7" ht="26" customHeight="1" thickBot="1">
      <c r="A23" s="38" t="str">
        <f>'Drop Down 2'!A88</f>
        <v>Additional Ongoing Support Required (functional departments)</v>
      </c>
      <c r="B23" s="43" t="s">
        <v>216</v>
      </c>
      <c r="C23" s="129"/>
      <c r="D23" s="130"/>
      <c r="E23" s="55"/>
      <c r="F23" s="55"/>
      <c r="G23" s="55"/>
    </row>
    <row r="24" spans="1:7" ht="26" customHeight="1" thickBot="1">
      <c r="A24" s="38" t="str">
        <f>'Drop Down 2'!A95</f>
        <v>Additional Ongoing Support Required (IT)</v>
      </c>
      <c r="B24" s="45" t="s">
        <v>216</v>
      </c>
      <c r="C24" s="129"/>
      <c r="D24" s="130"/>
      <c r="E24" s="55"/>
      <c r="F24" s="55"/>
      <c r="G24" s="55"/>
    </row>
    <row r="25" spans="1:7" ht="16" customHeight="1" thickBot="1">
      <c r="A25" s="38" t="str">
        <f>'Drop Down 2'!A102</f>
        <v>Implementation Hard Costs (one time)</v>
      </c>
      <c r="B25" s="46" t="s">
        <v>217</v>
      </c>
      <c r="C25" s="129"/>
      <c r="D25" s="130"/>
      <c r="E25" s="55"/>
      <c r="F25" s="55"/>
      <c r="G25" s="55"/>
    </row>
    <row r="26" spans="1:7" ht="16" customHeight="1" thickBot="1">
      <c r="A26" s="38" t="str">
        <f>'Drop Down 2'!A109</f>
        <v>Additional Ongoing Hard Costs (annual)</v>
      </c>
      <c r="B26" s="46" t="s">
        <v>217</v>
      </c>
      <c r="C26" s="129"/>
      <c r="D26" s="130"/>
      <c r="E26" s="55"/>
      <c r="F26" s="55"/>
      <c r="G26" s="55"/>
    </row>
    <row r="27" spans="1:7" ht="27" customHeight="1" thickBot="1">
      <c r="A27" s="38" t="str">
        <f>'Drop Down 2'!A116</f>
        <v>Time to Implement (includes all IT and functional department work)</v>
      </c>
      <c r="B27" s="46" t="s">
        <v>218</v>
      </c>
      <c r="C27" s="129"/>
      <c r="D27" s="130"/>
      <c r="E27" s="55"/>
      <c r="F27" s="55"/>
      <c r="G27" s="55"/>
    </row>
    <row r="28" spans="1:7" ht="37" thickBot="1">
      <c r="A28" s="38" t="str">
        <f>'Drop Down 2'!A123</f>
        <v>Complexity of Implementation:</v>
      </c>
      <c r="B28" s="47" t="s">
        <v>246</v>
      </c>
      <c r="C28" s="129"/>
      <c r="D28" s="130"/>
      <c r="E28" s="55"/>
      <c r="F28" s="55"/>
      <c r="G28" s="55"/>
    </row>
    <row r="29" spans="1:7" ht="15" customHeight="1" thickBot="1">
      <c r="A29" s="44" t="str">
        <f>'Drop Down 2'!A129</f>
        <v>Hardware / Application Hosting  by Vendor</v>
      </c>
      <c r="B29" s="47" t="s">
        <v>120</v>
      </c>
      <c r="C29" s="131"/>
      <c r="D29" s="132"/>
      <c r="E29" s="55"/>
      <c r="F29" s="55"/>
      <c r="G29" s="55"/>
    </row>
    <row r="30" spans="1:7">
      <c r="A30" s="79"/>
      <c r="B30" s="79"/>
      <c r="C30" s="79"/>
      <c r="D30" s="79"/>
      <c r="E30" s="55"/>
      <c r="F30" s="55"/>
      <c r="G30" s="55"/>
    </row>
    <row r="31" spans="1:7">
      <c r="A31" s="80" t="s">
        <v>156</v>
      </c>
      <c r="B31" s="16" t="str">
        <f>IF(B2="", "", CONCATENATE("(for: ", B2, ")"))</f>
        <v>(for: iPad Lab Pilot)</v>
      </c>
      <c r="C31" s="16"/>
      <c r="D31" s="17"/>
      <c r="E31" s="55"/>
      <c r="F31" s="55"/>
      <c r="G31" s="55"/>
    </row>
    <row r="32" spans="1:7" ht="12" customHeight="1">
      <c r="A32" s="10" t="s">
        <v>77</v>
      </c>
      <c r="B32" s="54">
        <f>IFERROR((
VLOOKUP(B10,ScoreStrategicAlignment,2,FALSE)*VLOOKUP(B10,ScoreStrategicAlignment,3,FALSE)+
VLOOKUP(B11,ScoreCriticality,2,FALSE)*VLOOKUP(B11,ScoreCriticality,3,FALSE)+
VLOOKUP(B12,ScoreSponsorsPriority,2,FALSE)*VLOOKUP(B12,ScoreSponsorsPriority,3,FALSE)+
(VLOOKUP(B15,ScoreStudents,2,FALSE)*VLOOKUP(B15,ScoreStudents,3,FALSE)+
VLOOKUP(B16,ScoreEmployees,2,FALSE)*VLOOKUP(B16,ScoreEmployees,3,FALSE))*
VLOOKUP(B17,ScoreClientSatisfaction,3,FALSE)+
VLOOKUP(D15,ScoreFinancialImpact,2,FALSE)*VLOOKUP(D15,ScoreFinancialImpact,3,FALSE)+
VLOOKUP(D16,ScoreTimeSavings,2,FALSE)*VLOOKUP(D16,ScoreTimeSavings,3,FALSE)+
VLOOKUP(D17,ScoreBenefits,2,FALSE)*VLOOKUP(D17,ScoreBenefits,3,FALSE)+
VLOOKUP(B18,ScoreUniqueServices,2,FALSE)*VLOOKUP(B18,ScoreUniqueServices,3,FALSE)
)/'Drop Down 2'!$D$69*10,0)</f>
        <v>5.8181818181818183</v>
      </c>
      <c r="C32" s="133" t="s">
        <v>89</v>
      </c>
      <c r="D32" s="134"/>
      <c r="E32" s="55"/>
      <c r="F32" s="55"/>
      <c r="G32" s="55"/>
    </row>
    <row r="33" spans="1:7">
      <c r="A33" s="10" t="s">
        <v>78</v>
      </c>
      <c r="B33" s="54">
        <f>IFERROR((
VLOOKUP(B21,ScoreDepartments,2,FALSE)*VLOOKUP(B21,ScoreDepartments,3,FALSE)+
VLOOKUP(B22,ScoreBPC,2,FALSE)*VLOOKUP(B22,ScoreBPC,3,FALSE)+
VLOOKUP(B23,ScoreNonIT_FTE,2,FALSE)*VLOOKUP(B23,ScoreNonIT_FTE,3,FALSE)+
VLOOKUP(B24,ScoreIT_FTE,2,FALSE)*VLOOKUP(B24,ScoreIT_FTE,3,FALSE)+
VLOOKUP(B25,ScoreCost,2,FALSE)*VLOOKUP(B25,ScoreCost,3,FALSE)+
VLOOKUP(B26,ScoreCostOngoing,2,FALSE)*VLOOKUP(B26,ScoreCostOngoing,3,FALSE)+
VLOOKUP(B27,ScoreTime,2,FALSE)*VLOOKUP(B27,ScoreTime,3,FALSE)+
VLOOKUP(B28,ScoreComplexity,2,FALSE)*VLOOKUP(B28,ScoreComplexity,3,FALSE)+
VLOOKUP(B29,ScoreHosting,2,FALSE)*VLOOKUP(B29,ScoreHosting,3,FALSE)
)/'Drop Down 2'!$D$133*10,0)</f>
        <v>1.7142857142857144</v>
      </c>
      <c r="C33" s="135"/>
      <c r="D33" s="136"/>
      <c r="E33" s="55"/>
      <c r="F33" s="55"/>
      <c r="G33" s="55"/>
    </row>
    <row r="64" spans="1:1">
      <c r="A64" s="25"/>
    </row>
  </sheetData>
  <sheetCalcPr fullCalcOnLoad="1"/>
  <sheetProtection sheet="1" objects="1" scenarios="1"/>
  <dataConsolidate/>
  <mergeCells count="14">
    <mergeCell ref="C21:D21"/>
    <mergeCell ref="C22:D29"/>
    <mergeCell ref="C32:D33"/>
    <mergeCell ref="C10:D10"/>
    <mergeCell ref="C11:D12"/>
    <mergeCell ref="A13:D13"/>
    <mergeCell ref="A14:D14"/>
    <mergeCell ref="A19:D19"/>
    <mergeCell ref="A20:D20"/>
    <mergeCell ref="A9:D9"/>
    <mergeCell ref="A1:D1"/>
    <mergeCell ref="B2:D2"/>
    <mergeCell ref="B3:D3"/>
    <mergeCell ref="A8:D8"/>
  </mergeCells>
  <phoneticPr fontId="7" type="noConversion"/>
  <conditionalFormatting sqref="B4">
    <cfRule type="expression" dxfId="3" priority="0" stopIfTrue="1">
      <formula>NOT(ISERROR(SEARCH("Regulatory/Legal Mandate (imposed by a governmental authority)",B4)))</formula>
    </cfRule>
  </conditionalFormatting>
  <dataValidations count="23">
    <dataValidation type="list" allowBlank="1" showInputMessage="1" showErrorMessage="1" sqref="B27">
      <formula1>Time</formula1>
    </dataValidation>
    <dataValidation type="list" allowBlank="1" showInputMessage="1" showErrorMessage="1" sqref="B17">
      <formula1>ClientSatisfaction</formula1>
    </dataValidation>
    <dataValidation type="list" allowBlank="1" showInputMessage="1" showErrorMessage="1" sqref="B25">
      <formula1>Cost</formula1>
    </dataValidation>
    <dataValidation type="list" allowBlank="1" showInputMessage="1" showErrorMessage="1" sqref="B24">
      <formula1>FTE</formula1>
    </dataValidation>
    <dataValidation type="list" allowBlank="1" showInputMessage="1" showErrorMessage="1" sqref="B19 B13">
      <formula1>LMH</formula1>
    </dataValidation>
    <dataValidation type="list" allowBlank="1" showInputMessage="1" showErrorMessage="1" sqref="B21">
      <formula1>Departments</formula1>
    </dataValidation>
    <dataValidation type="list" allowBlank="1" showInputMessage="1" showErrorMessage="1" sqref="D17:D18">
      <formula1>Benefits</formula1>
    </dataValidation>
    <dataValidation type="list" allowBlank="1" showInputMessage="1" showErrorMessage="1" sqref="D16">
      <formula1>TimeSavings</formula1>
    </dataValidation>
    <dataValidation type="list" allowBlank="1" showInputMessage="1" showErrorMessage="1" sqref="D15">
      <formula1>FinancialImpact</formula1>
    </dataValidation>
    <dataValidation type="list" allowBlank="1" showInputMessage="1" showErrorMessage="1" sqref="B15">
      <formula1>Students</formula1>
    </dataValidation>
    <dataValidation type="list" allowBlank="1" showInputMessage="1" showErrorMessage="1" sqref="B16">
      <formula1>Employees</formula1>
    </dataValidation>
    <dataValidation type="list" allowBlank="1" showInputMessage="1" showErrorMessage="1" sqref="B10">
      <formula1>StrategicAlignment</formula1>
    </dataValidation>
    <dataValidation type="list" allowBlank="1" showInputMessage="1" showErrorMessage="1" sqref="B11">
      <formula1>Criticality</formula1>
    </dataValidation>
    <dataValidation type="list" allowBlank="1" showInputMessage="1" showErrorMessage="1" sqref="B4">
      <formula1>Category</formula1>
    </dataValidation>
    <dataValidation type="list" allowBlank="1" showInputMessage="1" showErrorMessage="1" sqref="D5">
      <formula1>YN</formula1>
    </dataValidation>
    <dataValidation type="list" allowBlank="1" showInputMessage="1" showErrorMessage="1" sqref="B22">
      <formula1>BPC</formula1>
    </dataValidation>
    <dataValidation type="list" allowBlank="1" showInputMessage="1" showErrorMessage="1" sqref="B28">
      <formula1>Complexity</formula1>
    </dataValidation>
    <dataValidation type="list" allowBlank="1" showInputMessage="1" showErrorMessage="1" sqref="B26">
      <formula1>CostOngoing</formula1>
    </dataValidation>
    <dataValidation type="list" allowBlank="1" showInputMessage="1" showErrorMessage="1" sqref="D7">
      <formula1>YNNA</formula1>
    </dataValidation>
    <dataValidation type="list" allowBlank="1" showInputMessage="1" showErrorMessage="1" sqref="B12">
      <formula1>SponsorsPriority</formula1>
    </dataValidation>
    <dataValidation type="list" allowBlank="1" showInputMessage="1" showErrorMessage="1" sqref="B29">
      <formula1>Hosting</formula1>
    </dataValidation>
    <dataValidation type="list" allowBlank="1" showInputMessage="1" showErrorMessage="1" sqref="B23">
      <formula1>NonIT_FTE</formula1>
    </dataValidation>
    <dataValidation type="list" allowBlank="1" showInputMessage="1" showErrorMessage="1" sqref="B18">
      <formula1>UniqueServices</formula1>
    </dataValidation>
  </dataValidations>
  <hyperlinks>
    <hyperlink ref="A20:D20" location="Depts!A1" display="Depts!A1"/>
  </hyperlinks>
  <pageMargins left="0.25" right="0.25" top="1" bottom="0.5" header="0.3" footer="0.3"/>
  <headerFooter>
    <oddFooter>&amp;C&amp;P of &amp;N</oddFooter>
  </headerFooter>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G33"/>
  <sheetViews>
    <sheetView zoomScale="200" zoomScaleNormal="150" zoomScalePageLayoutView="150" workbookViewId="0">
      <selection activeCell="B12" sqref="B12"/>
    </sheetView>
  </sheetViews>
  <sheetFormatPr baseColWidth="10" defaultColWidth="8.83203125" defaultRowHeight="12"/>
  <cols>
    <col min="1" max="1" width="28.5" style="78" customWidth="1"/>
    <col min="2" max="2" width="24.33203125" style="5" customWidth="1"/>
    <col min="3" max="3" width="24.83203125" style="5" customWidth="1"/>
    <col min="4" max="4" width="24.33203125" style="5" customWidth="1"/>
    <col min="5" max="5" width="3.33203125" style="5" customWidth="1"/>
    <col min="6" max="6" width="4.6640625" style="5" customWidth="1"/>
    <col min="7" max="16384" width="8.83203125" style="5"/>
  </cols>
  <sheetData>
    <row r="1" spans="1:7" s="78" customFormat="1">
      <c r="A1" s="117" t="s">
        <v>162</v>
      </c>
      <c r="B1" s="118"/>
      <c r="C1" s="118"/>
      <c r="D1" s="119"/>
    </row>
    <row r="2" spans="1:7" ht="18">
      <c r="A2" s="2" t="s">
        <v>158</v>
      </c>
      <c r="B2" s="120" t="s">
        <v>81</v>
      </c>
      <c r="C2" s="121"/>
      <c r="D2" s="122"/>
    </row>
    <row r="3" spans="1:7" ht="144" customHeight="1">
      <c r="A3" s="2" t="s">
        <v>159</v>
      </c>
      <c r="B3" s="123" t="s">
        <v>231</v>
      </c>
      <c r="C3" s="124"/>
      <c r="D3" s="125"/>
    </row>
    <row r="4" spans="1:7">
      <c r="A4" s="1" t="s">
        <v>241</v>
      </c>
      <c r="B4" s="37" t="s">
        <v>70</v>
      </c>
      <c r="C4" s="2" t="s">
        <v>152</v>
      </c>
      <c r="D4" s="81">
        <v>40952</v>
      </c>
      <c r="E4" s="55"/>
      <c r="F4" s="55"/>
      <c r="G4" s="55"/>
    </row>
    <row r="5" spans="1:7">
      <c r="A5" s="2" t="s">
        <v>96</v>
      </c>
      <c r="B5" s="11" t="s">
        <v>71</v>
      </c>
      <c r="C5" s="2" t="s">
        <v>153</v>
      </c>
      <c r="D5" s="12" t="s">
        <v>169</v>
      </c>
    </row>
    <row r="6" spans="1:7">
      <c r="A6" s="2" t="s">
        <v>151</v>
      </c>
      <c r="B6" s="11" t="s">
        <v>72</v>
      </c>
      <c r="C6" s="2" t="s">
        <v>160</v>
      </c>
      <c r="D6" s="85">
        <v>41060</v>
      </c>
    </row>
    <row r="7" spans="1:7">
      <c r="A7" s="2" t="s">
        <v>228</v>
      </c>
      <c r="B7" s="11" t="s">
        <v>73</v>
      </c>
      <c r="C7" s="1" t="s">
        <v>7</v>
      </c>
      <c r="D7" s="13" t="s">
        <v>169</v>
      </c>
    </row>
    <row r="8" spans="1:7" s="55" customFormat="1" ht="13" thickBot="1">
      <c r="A8" s="126"/>
      <c r="B8" s="126"/>
      <c r="C8" s="126"/>
      <c r="D8" s="126"/>
    </row>
    <row r="9" spans="1:7" s="55" customFormat="1" ht="13" thickBot="1">
      <c r="A9" s="114" t="str">
        <f>'Drop Down 2'!A3</f>
        <v>Section 2: Project Objectives and Criticality (affects Impact axis)</v>
      </c>
      <c r="B9" s="115"/>
      <c r="C9" s="115"/>
      <c r="D9" s="116"/>
    </row>
    <row r="10" spans="1:7" ht="32" customHeight="1" thickBot="1">
      <c r="A10" s="38" t="str">
        <f>'Drop Down 2'!A5</f>
        <v>Relationship to Strategic Plan Elements (Goals, Commitments, Objectives &amp; SLOs)</v>
      </c>
      <c r="B10" s="39" t="s">
        <v>204</v>
      </c>
      <c r="C10" s="137" t="s">
        <v>183</v>
      </c>
      <c r="D10" s="138"/>
      <c r="E10" s="55"/>
      <c r="F10" s="55"/>
      <c r="G10" s="55"/>
    </row>
    <row r="11" spans="1:7" ht="33" customHeight="1" thickBot="1">
      <c r="A11" s="38" t="str">
        <f>'Drop Down 2'!A11</f>
        <v>Enhancement</v>
      </c>
      <c r="B11" s="41" t="s">
        <v>55</v>
      </c>
      <c r="C11" s="139" t="s">
        <v>54</v>
      </c>
      <c r="D11" s="140"/>
      <c r="E11" s="55"/>
      <c r="F11" s="55"/>
      <c r="G11" s="55"/>
    </row>
    <row r="12" spans="1:7" ht="33" customHeight="1" thickBot="1">
      <c r="A12" s="40" t="str">
        <f>'Drop Down 2'!A19</f>
        <v>Sponsor's Priority</v>
      </c>
      <c r="B12" s="42" t="s">
        <v>157</v>
      </c>
      <c r="C12" s="141"/>
      <c r="D12" s="142"/>
      <c r="E12" s="55"/>
      <c r="F12" s="55"/>
      <c r="G12" s="55"/>
    </row>
    <row r="13" spans="1:7" s="55" customFormat="1">
      <c r="A13" s="126"/>
      <c r="B13" s="126"/>
      <c r="C13" s="126"/>
      <c r="D13" s="126"/>
    </row>
    <row r="14" spans="1:7" ht="12" customHeight="1" thickBot="1">
      <c r="A14" s="143" t="str">
        <f>'Drop Down 2'!A24</f>
        <v>Section 3: Project Benefits (affects Impact axis)</v>
      </c>
      <c r="B14" s="144"/>
      <c r="C14" s="144"/>
      <c r="D14" s="145"/>
      <c r="E14" s="55"/>
      <c r="F14" s="55"/>
      <c r="G14" s="55"/>
    </row>
    <row r="15" spans="1:7" ht="25" thickBot="1">
      <c r="A15" s="38" t="str">
        <f>'Drop Down 2'!A26</f>
        <v>Students Who Could Benefit (directly)</v>
      </c>
      <c r="B15" s="39" t="s">
        <v>251</v>
      </c>
      <c r="C15" s="38" t="str">
        <f>'Drop Down 2'!A45</f>
        <v>Financial Impact (annual net income increase):</v>
      </c>
      <c r="D15" s="41" t="s">
        <v>69</v>
      </c>
      <c r="E15" s="55"/>
      <c r="F15" s="55"/>
      <c r="G15" s="55"/>
    </row>
    <row r="16" spans="1:7" ht="13" thickBot="1">
      <c r="A16" s="38" t="str">
        <f>'Drop Down 2'!A33</f>
        <v>Employees Who Could Benefit (directly)</v>
      </c>
      <c r="B16" s="39" t="s">
        <v>56</v>
      </c>
      <c r="C16" s="38" t="str">
        <f>'Drop Down 2'!A52</f>
        <v>Time Savings</v>
      </c>
      <c r="D16" s="41" t="s">
        <v>256</v>
      </c>
      <c r="E16" s="55"/>
      <c r="F16" s="55"/>
      <c r="G16" s="55"/>
    </row>
    <row r="17" spans="1:7" ht="17" customHeight="1" thickBot="1">
      <c r="A17" s="38" t="str">
        <f>'Drop Down 2'!A40</f>
        <v>Expected Client Satisfaction</v>
      </c>
      <c r="B17" s="41" t="s">
        <v>253</v>
      </c>
      <c r="C17" s="38" t="str">
        <f>'Drop Down 2'!A59</f>
        <v>Probability of Realizing Benefits</v>
      </c>
      <c r="D17" s="42" t="s">
        <v>220</v>
      </c>
      <c r="E17" s="55"/>
      <c r="F17" s="55"/>
      <c r="G17" s="55"/>
    </row>
    <row r="18" spans="1:7" ht="28" customHeight="1" thickBot="1">
      <c r="A18" s="44" t="str">
        <f>'Drop Down 2'!A64</f>
        <v>Unique or duplicated services</v>
      </c>
      <c r="B18" s="41" t="s">
        <v>68</v>
      </c>
      <c r="C18" s="82"/>
      <c r="D18" s="33"/>
      <c r="E18" s="55"/>
      <c r="F18" s="55"/>
      <c r="G18" s="55"/>
    </row>
    <row r="19" spans="1:7" s="55" customFormat="1">
      <c r="A19" s="126"/>
      <c r="B19" s="126"/>
      <c r="C19" s="126"/>
      <c r="D19" s="126"/>
    </row>
    <row r="20" spans="1:7" ht="12" customHeight="1" thickBot="1">
      <c r="A20" s="146" t="str">
        <f>'Drop Down 2'!A74</f>
        <v>Section 4: Project Effort (affects Effort axis)</v>
      </c>
      <c r="B20" s="147"/>
      <c r="C20" s="147"/>
      <c r="D20" s="148"/>
      <c r="E20" s="55"/>
      <c r="F20" s="55"/>
      <c r="G20" s="55"/>
    </row>
    <row r="21" spans="1:7" ht="27" customHeight="1" thickBot="1">
      <c r="A21" s="38" t="str">
        <f>'Drop Down 2'!A76</f>
        <v>Departments Involved in Implemenation (exclude ETS)</v>
      </c>
      <c r="B21" s="39" t="s">
        <v>30</v>
      </c>
      <c r="C21" s="127" t="s">
        <v>155</v>
      </c>
      <c r="D21" s="128"/>
      <c r="E21" s="55"/>
      <c r="F21" s="55"/>
      <c r="G21" s="55"/>
    </row>
    <row r="22" spans="1:7" ht="28" customHeight="1" thickBot="1">
      <c r="A22" s="38" t="str">
        <f>'Drop Down 2'!A82</f>
        <v>Business Process Changes Required</v>
      </c>
      <c r="B22" s="39" t="s">
        <v>215</v>
      </c>
      <c r="C22" s="129" t="s">
        <v>53</v>
      </c>
      <c r="D22" s="130"/>
      <c r="E22" s="55"/>
      <c r="F22" s="55"/>
      <c r="G22" s="55"/>
    </row>
    <row r="23" spans="1:7" ht="26" customHeight="1" thickBot="1">
      <c r="A23" s="38" t="str">
        <f>'Drop Down 2'!A88</f>
        <v>Additional Ongoing Support Required (functional departments)</v>
      </c>
      <c r="B23" s="43" t="s">
        <v>216</v>
      </c>
      <c r="C23" s="129"/>
      <c r="D23" s="130"/>
      <c r="E23" s="55"/>
      <c r="F23" s="55"/>
      <c r="G23" s="55"/>
    </row>
    <row r="24" spans="1:7" ht="26" customHeight="1" thickBot="1">
      <c r="A24" s="38" t="str">
        <f>'Drop Down 2'!A95</f>
        <v>Additional Ongoing Support Required (IT)</v>
      </c>
      <c r="B24" s="45" t="s">
        <v>216</v>
      </c>
      <c r="C24" s="129"/>
      <c r="D24" s="130"/>
      <c r="E24" s="55"/>
      <c r="F24" s="55"/>
      <c r="G24" s="55"/>
    </row>
    <row r="25" spans="1:7" ht="16" customHeight="1" thickBot="1">
      <c r="A25" s="38" t="str">
        <f>'Drop Down 2'!A102</f>
        <v>Implementation Hard Costs (one time)</v>
      </c>
      <c r="B25" s="46" t="s">
        <v>31</v>
      </c>
      <c r="C25" s="129"/>
      <c r="D25" s="130"/>
      <c r="E25" s="55"/>
      <c r="F25" s="55"/>
      <c r="G25" s="55"/>
    </row>
    <row r="26" spans="1:7" ht="16" customHeight="1" thickBot="1">
      <c r="A26" s="38" t="str">
        <f>'Drop Down 2'!A109</f>
        <v>Additional Ongoing Hard Costs (annual)</v>
      </c>
      <c r="B26" s="46" t="s">
        <v>217</v>
      </c>
      <c r="C26" s="129"/>
      <c r="D26" s="130"/>
      <c r="E26" s="55"/>
      <c r="F26" s="55"/>
      <c r="G26" s="55"/>
    </row>
    <row r="27" spans="1:7" ht="27" customHeight="1" thickBot="1">
      <c r="A27" s="38" t="str">
        <f>'Drop Down 2'!A116</f>
        <v>Time to Implement (includes all IT and functional department work)</v>
      </c>
      <c r="B27" s="46" t="s">
        <v>218</v>
      </c>
      <c r="C27" s="129"/>
      <c r="D27" s="130"/>
      <c r="E27" s="55"/>
      <c r="F27" s="55"/>
      <c r="G27" s="55"/>
    </row>
    <row r="28" spans="1:7" ht="25" thickBot="1">
      <c r="A28" s="38" t="str">
        <f>'Drop Down 2'!A123</f>
        <v>Complexity of Implementation:</v>
      </c>
      <c r="B28" s="47" t="s">
        <v>52</v>
      </c>
      <c r="C28" s="129"/>
      <c r="D28" s="130"/>
      <c r="E28" s="55"/>
      <c r="F28" s="55"/>
      <c r="G28" s="55"/>
    </row>
    <row r="29" spans="1:7" ht="15" customHeight="1" thickBot="1">
      <c r="A29" s="44" t="str">
        <f>'Drop Down 2'!A129</f>
        <v>Hardware / Application Hosting  by Vendor</v>
      </c>
      <c r="B29" s="47" t="s">
        <v>120</v>
      </c>
      <c r="C29" s="131"/>
      <c r="D29" s="132"/>
      <c r="E29" s="55"/>
      <c r="F29" s="55"/>
      <c r="G29" s="55"/>
    </row>
    <row r="30" spans="1:7">
      <c r="A30" s="79"/>
      <c r="B30" s="79"/>
      <c r="C30" s="79"/>
      <c r="D30" s="79"/>
      <c r="E30" s="55"/>
      <c r="F30" s="55"/>
      <c r="G30" s="55"/>
    </row>
    <row r="31" spans="1:7">
      <c r="A31" s="80" t="s">
        <v>156</v>
      </c>
      <c r="B31" s="16" t="str">
        <f>IF(B2="", "", CONCATENATE("(for: ", B2, ")"))</f>
        <v>(for: DA Flea Market)</v>
      </c>
      <c r="C31" s="16"/>
      <c r="D31" s="17"/>
      <c r="E31" s="55"/>
      <c r="F31" s="55"/>
      <c r="G31" s="55"/>
    </row>
    <row r="32" spans="1:7" ht="12" customHeight="1">
      <c r="A32" s="10" t="s">
        <v>77</v>
      </c>
      <c r="B32" s="54">
        <f>IFERROR((
VLOOKUP(B10,ScoreStrategicAlignment,2,FALSE)*VLOOKUP(B10,ScoreStrategicAlignment,3,FALSE)+
VLOOKUP(B11,ScoreCriticality,2,FALSE)*VLOOKUP(B11,ScoreCriticality,3,FALSE)+
VLOOKUP(B12,ScoreSponsorsPriority,2,FALSE)*VLOOKUP(B12,ScoreSponsorsPriority,3,FALSE)+
(VLOOKUP(B15,ScoreStudents,2,FALSE)*VLOOKUP(B15,ScoreStudents,3,FALSE)+
VLOOKUP(B16,ScoreEmployees,2,FALSE)*VLOOKUP(B16,ScoreEmployees,3,FALSE))*
VLOOKUP(B17,ScoreClientSatisfaction,3,FALSE)+
VLOOKUP(D15,ScoreFinancialImpact,2,FALSE)*VLOOKUP(D15,ScoreFinancialImpact,3,FALSE)+
VLOOKUP(D16,ScoreTimeSavings,2,FALSE)*VLOOKUP(D16,ScoreTimeSavings,3,FALSE)+
VLOOKUP(D17,ScoreBenefits,2,FALSE)*VLOOKUP(D17,ScoreBenefits,3,FALSE)+
VLOOKUP(B18,ScoreUniqueServices,2,FALSE)*VLOOKUP(B18,ScoreUniqueServices,3,FALSE)
)/'Drop Down 2'!$D$69*10,0)</f>
        <v>4.3636363636363633</v>
      </c>
      <c r="C32" s="133" t="s">
        <v>89</v>
      </c>
      <c r="D32" s="134"/>
      <c r="E32" s="55"/>
      <c r="F32" s="55"/>
      <c r="G32" s="55"/>
    </row>
    <row r="33" spans="1:7">
      <c r="A33" s="10" t="s">
        <v>78</v>
      </c>
      <c r="B33" s="54">
        <f>IFERROR((
VLOOKUP(B21,ScoreDepartments,2,FALSE)*VLOOKUP(B21,ScoreDepartments,3,FALSE)+
VLOOKUP(B22,ScoreBPC,2,FALSE)*VLOOKUP(B22,ScoreBPC,3,FALSE)+
VLOOKUP(B23,ScoreNonIT_FTE,2,FALSE)*VLOOKUP(B23,ScoreNonIT_FTE,3,FALSE)+
VLOOKUP(B24,ScoreIT_FTE,2,FALSE)*VLOOKUP(B24,ScoreIT_FTE,3,FALSE)+
VLOOKUP(B25,ScoreCost,2,FALSE)*VLOOKUP(B25,ScoreCost,3,FALSE)+
VLOOKUP(B26,ScoreCostOngoing,2,FALSE)*VLOOKUP(B26,ScoreCostOngoing,3,FALSE)+
VLOOKUP(B27,ScoreTime,2,FALSE)*VLOOKUP(B27,ScoreTime,3,FALSE)+
VLOOKUP(B28,ScoreComplexity,2,FALSE)*VLOOKUP(B28,ScoreComplexity,3,FALSE)+
VLOOKUP(B29,ScoreHosting,2,FALSE)*VLOOKUP(B29,ScoreHosting,3,FALSE)
)/'Drop Down 2'!$D$133*10,0)</f>
        <v>1.2142857142857142</v>
      </c>
      <c r="C33" s="135"/>
      <c r="D33" s="136"/>
      <c r="E33" s="55"/>
      <c r="F33" s="55"/>
      <c r="G33" s="55"/>
    </row>
  </sheetData>
  <sheetCalcPr fullCalcOnLoad="1"/>
  <sheetProtection sheet="1" objects="1" scenarios="1"/>
  <dataConsolidate/>
  <mergeCells count="14">
    <mergeCell ref="C21:D21"/>
    <mergeCell ref="C22:D29"/>
    <mergeCell ref="C32:D33"/>
    <mergeCell ref="C10:D10"/>
    <mergeCell ref="C11:D12"/>
    <mergeCell ref="A13:D13"/>
    <mergeCell ref="A14:D14"/>
    <mergeCell ref="A19:D19"/>
    <mergeCell ref="A20:D20"/>
    <mergeCell ref="A9:D9"/>
    <mergeCell ref="A1:D1"/>
    <mergeCell ref="B2:D2"/>
    <mergeCell ref="B3:D3"/>
    <mergeCell ref="A8:D8"/>
  </mergeCells>
  <phoneticPr fontId="7" type="noConversion"/>
  <conditionalFormatting sqref="B4">
    <cfRule type="expression" dxfId="2" priority="0" stopIfTrue="1">
      <formula>NOT(ISERROR(SEARCH("Regulatory/Legal Mandate (imposed by a governmental authority)",B4)))</formula>
    </cfRule>
  </conditionalFormatting>
  <dataValidations count="23">
    <dataValidation type="list" allowBlank="1" showInputMessage="1" showErrorMessage="1" sqref="B27">
      <formula1>Time</formula1>
    </dataValidation>
    <dataValidation type="list" allowBlank="1" showInputMessage="1" showErrorMessage="1" sqref="B17">
      <formula1>ClientSatisfaction</formula1>
    </dataValidation>
    <dataValidation type="list" allowBlank="1" showInputMessage="1" showErrorMessage="1" sqref="B25">
      <formula1>Cost</formula1>
    </dataValidation>
    <dataValidation type="list" allowBlank="1" showInputMessage="1" showErrorMessage="1" sqref="B24">
      <formula1>FTE</formula1>
    </dataValidation>
    <dataValidation type="list" allowBlank="1" showInputMessage="1" showErrorMessage="1" sqref="B19 B13">
      <formula1>LMH</formula1>
    </dataValidation>
    <dataValidation type="list" allowBlank="1" showInputMessage="1" showErrorMessage="1" sqref="B21">
      <formula1>Departments</formula1>
    </dataValidation>
    <dataValidation type="list" allowBlank="1" showInputMessage="1" showErrorMessage="1" sqref="D17:D18">
      <formula1>Benefits</formula1>
    </dataValidation>
    <dataValidation type="list" allowBlank="1" showInputMessage="1" showErrorMessage="1" sqref="D16">
      <formula1>TimeSavings</formula1>
    </dataValidation>
    <dataValidation type="list" allowBlank="1" showInputMessage="1" showErrorMessage="1" sqref="D15">
      <formula1>FinancialImpact</formula1>
    </dataValidation>
    <dataValidation type="list" allowBlank="1" showInputMessage="1" showErrorMessage="1" sqref="B15">
      <formula1>Students</formula1>
    </dataValidation>
    <dataValidation type="list" allowBlank="1" showInputMessage="1" showErrorMessage="1" sqref="B16">
      <formula1>Employees</formula1>
    </dataValidation>
    <dataValidation type="list" allowBlank="1" showInputMessage="1" showErrorMessage="1" sqref="B10">
      <formula1>StrategicAlignment</formula1>
    </dataValidation>
    <dataValidation type="list" allowBlank="1" showInputMessage="1" showErrorMessage="1" sqref="B11">
      <formula1>Criticality</formula1>
    </dataValidation>
    <dataValidation type="list" allowBlank="1" showInputMessage="1" showErrorMessage="1" sqref="B4">
      <formula1>Category</formula1>
    </dataValidation>
    <dataValidation type="list" allowBlank="1" showInputMessage="1" showErrorMessage="1" sqref="D5">
      <formula1>YN</formula1>
    </dataValidation>
    <dataValidation type="list" allowBlank="1" showInputMessage="1" showErrorMessage="1" sqref="B22">
      <formula1>BPC</formula1>
    </dataValidation>
    <dataValidation type="list" allowBlank="1" showInputMessage="1" showErrorMessage="1" sqref="B28">
      <formula1>Complexity</formula1>
    </dataValidation>
    <dataValidation type="list" allowBlank="1" showInputMessage="1" showErrorMessage="1" sqref="B26">
      <formula1>CostOngoing</formula1>
    </dataValidation>
    <dataValidation type="list" allowBlank="1" showInputMessage="1" showErrorMessage="1" sqref="D7">
      <formula1>YNNA</formula1>
    </dataValidation>
    <dataValidation type="list" allowBlank="1" showInputMessage="1" showErrorMessage="1" sqref="B12">
      <formula1>SponsorsPriority</formula1>
    </dataValidation>
    <dataValidation type="list" allowBlank="1" showInputMessage="1" showErrorMessage="1" sqref="B29">
      <formula1>Hosting</formula1>
    </dataValidation>
    <dataValidation type="list" allowBlank="1" showInputMessage="1" showErrorMessage="1" sqref="B23">
      <formula1>NonIT_FTE</formula1>
    </dataValidation>
    <dataValidation type="list" allowBlank="1" showInputMessage="1" showErrorMessage="1" sqref="B18">
      <formula1>UniqueServices</formula1>
    </dataValidation>
  </dataValidations>
  <hyperlinks>
    <hyperlink ref="A20:D20" location="Depts!A1" display="Depts!A1"/>
  </hyperlinks>
  <pageMargins left="0.25" right="0.25" top="1" bottom="0.5" header="0.3" footer="0.3"/>
  <headerFooter>
    <oddFooter>&amp;C&amp;P of &amp;N</oddFooter>
  </headerFooter>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G64"/>
  <sheetViews>
    <sheetView zoomScale="200" zoomScaleNormal="150" zoomScalePageLayoutView="150" workbookViewId="0">
      <selection activeCell="B3" sqref="B3:D3"/>
    </sheetView>
  </sheetViews>
  <sheetFormatPr baseColWidth="10" defaultColWidth="8.83203125" defaultRowHeight="12"/>
  <cols>
    <col min="1" max="1" width="28.5" style="78" customWidth="1"/>
    <col min="2" max="2" width="24.33203125" style="5" customWidth="1"/>
    <col min="3" max="3" width="24.83203125" style="5" customWidth="1"/>
    <col min="4" max="4" width="24.33203125" style="5" customWidth="1"/>
    <col min="5" max="5" width="3.33203125" style="5" customWidth="1"/>
    <col min="6" max="6" width="4.6640625" style="5" customWidth="1"/>
    <col min="7" max="16384" width="8.83203125" style="5"/>
  </cols>
  <sheetData>
    <row r="1" spans="1:7" s="78" customFormat="1">
      <c r="A1" s="117" t="s">
        <v>162</v>
      </c>
      <c r="B1" s="118"/>
      <c r="C1" s="118"/>
      <c r="D1" s="119"/>
    </row>
    <row r="2" spans="1:7" ht="18">
      <c r="A2" s="2" t="s">
        <v>158</v>
      </c>
      <c r="B2" s="120" t="s">
        <v>247</v>
      </c>
      <c r="C2" s="121"/>
      <c r="D2" s="122"/>
    </row>
    <row r="3" spans="1:7" ht="144" customHeight="1">
      <c r="A3" s="2" t="s">
        <v>159</v>
      </c>
      <c r="B3" s="123" t="s">
        <v>271</v>
      </c>
      <c r="C3" s="124"/>
      <c r="D3" s="125"/>
    </row>
    <row r="4" spans="1:7" ht="24">
      <c r="A4" s="1" t="s">
        <v>241</v>
      </c>
      <c r="B4" s="37" t="s">
        <v>248</v>
      </c>
      <c r="C4" s="2" t="s">
        <v>152</v>
      </c>
      <c r="D4" s="81">
        <v>40932</v>
      </c>
      <c r="E4" s="55"/>
      <c r="F4" s="55"/>
      <c r="G4" s="55"/>
    </row>
    <row r="5" spans="1:7">
      <c r="A5" s="2" t="s">
        <v>176</v>
      </c>
      <c r="B5" s="11" t="s">
        <v>177</v>
      </c>
      <c r="C5" s="2" t="s">
        <v>153</v>
      </c>
      <c r="D5" s="12" t="s">
        <v>169</v>
      </c>
    </row>
    <row r="6" spans="1:7">
      <c r="A6" s="2" t="s">
        <v>151</v>
      </c>
      <c r="B6" s="11" t="s">
        <v>178</v>
      </c>
      <c r="C6" s="2" t="s">
        <v>160</v>
      </c>
      <c r="D6" s="83">
        <v>41080</v>
      </c>
    </row>
    <row r="7" spans="1:7">
      <c r="A7" s="2" t="s">
        <v>179</v>
      </c>
      <c r="B7" s="11" t="s">
        <v>177</v>
      </c>
      <c r="C7" s="1" t="s">
        <v>180</v>
      </c>
      <c r="D7" s="13" t="s">
        <v>169</v>
      </c>
    </row>
    <row r="8" spans="1:7" s="55" customFormat="1" ht="13" thickBot="1">
      <c r="A8" s="126"/>
      <c r="B8" s="126"/>
      <c r="C8" s="126"/>
      <c r="D8" s="126"/>
    </row>
    <row r="9" spans="1:7" s="55" customFormat="1" ht="13" thickBot="1">
      <c r="A9" s="114" t="str">
        <f>'Drop Down 2'!A3</f>
        <v>Section 2: Project Objectives and Criticality (affects Impact axis)</v>
      </c>
      <c r="B9" s="115"/>
      <c r="C9" s="115"/>
      <c r="D9" s="116"/>
    </row>
    <row r="10" spans="1:7" ht="32" customHeight="1" thickBot="1">
      <c r="A10" s="38" t="str">
        <f>'Drop Down 2'!A5</f>
        <v>Relationship to Strategic Plan Elements (Goals, Commitments, Objectives &amp; SLOs)</v>
      </c>
      <c r="B10" s="39" t="s">
        <v>181</v>
      </c>
      <c r="C10" s="137" t="s">
        <v>185</v>
      </c>
      <c r="D10" s="138"/>
      <c r="E10" s="55"/>
      <c r="F10" s="55"/>
      <c r="G10" s="55"/>
    </row>
    <row r="11" spans="1:7" ht="33" customHeight="1" thickBot="1">
      <c r="A11" s="38" t="str">
        <f>'Drop Down 2'!A11</f>
        <v>Enhancement</v>
      </c>
      <c r="B11" s="41" t="s">
        <v>186</v>
      </c>
      <c r="C11" s="139" t="s">
        <v>187</v>
      </c>
      <c r="D11" s="140"/>
      <c r="E11" s="55"/>
      <c r="F11" s="55"/>
      <c r="G11" s="55"/>
    </row>
    <row r="12" spans="1:7" ht="33" customHeight="1" thickBot="1">
      <c r="A12" s="40" t="str">
        <f>'Drop Down 2'!A19</f>
        <v>Sponsor's Priority</v>
      </c>
      <c r="B12" s="42" t="s">
        <v>157</v>
      </c>
      <c r="C12" s="141"/>
      <c r="D12" s="142"/>
      <c r="E12" s="55"/>
      <c r="F12" s="55"/>
      <c r="G12" s="55"/>
    </row>
    <row r="13" spans="1:7" s="55" customFormat="1">
      <c r="A13" s="126"/>
      <c r="B13" s="126"/>
      <c r="C13" s="126"/>
      <c r="D13" s="126"/>
    </row>
    <row r="14" spans="1:7" ht="12" customHeight="1" thickBot="1">
      <c r="A14" s="143" t="str">
        <f>'Drop Down 2'!A24</f>
        <v>Section 3: Project Benefits (affects Impact axis)</v>
      </c>
      <c r="B14" s="144"/>
      <c r="C14" s="144"/>
      <c r="D14" s="145"/>
      <c r="E14" s="55"/>
      <c r="F14" s="55"/>
      <c r="G14" s="55"/>
    </row>
    <row r="15" spans="1:7" ht="25" thickBot="1">
      <c r="A15" s="38" t="str">
        <f>'Drop Down 2'!A26</f>
        <v>Students Who Could Benefit (directly)</v>
      </c>
      <c r="B15" s="39" t="s">
        <v>1</v>
      </c>
      <c r="C15" s="38" t="str">
        <f>'Drop Down 2'!A45</f>
        <v>Financial Impact (annual net income increase):</v>
      </c>
      <c r="D15" s="41" t="s">
        <v>188</v>
      </c>
      <c r="E15" s="55"/>
      <c r="F15" s="55"/>
      <c r="G15" s="55"/>
    </row>
    <row r="16" spans="1:7" ht="13" thickBot="1">
      <c r="A16" s="38" t="str">
        <f>'Drop Down 2'!A33</f>
        <v>Employees Who Could Benefit (directly)</v>
      </c>
      <c r="B16" s="39" t="s">
        <v>189</v>
      </c>
      <c r="C16" s="38" t="str">
        <f>'Drop Down 2'!A52</f>
        <v>Time Savings</v>
      </c>
      <c r="D16" s="41" t="s">
        <v>256</v>
      </c>
      <c r="E16" s="55"/>
      <c r="F16" s="55"/>
      <c r="G16" s="55"/>
    </row>
    <row r="17" spans="1:7" ht="17" customHeight="1" thickBot="1">
      <c r="A17" s="38" t="str">
        <f>'Drop Down 2'!A40</f>
        <v>Expected Client Satisfaction</v>
      </c>
      <c r="B17" s="41" t="s">
        <v>190</v>
      </c>
      <c r="C17" s="38" t="str">
        <f>'Drop Down 2'!A59</f>
        <v>Probability of Realizing Benefits</v>
      </c>
      <c r="D17" s="42" t="s">
        <v>220</v>
      </c>
      <c r="E17" s="55"/>
      <c r="F17" s="55"/>
      <c r="G17" s="55"/>
    </row>
    <row r="18" spans="1:7" ht="28" customHeight="1" thickBot="1">
      <c r="A18" s="44" t="str">
        <f>'Drop Down 2'!A64</f>
        <v>Unique or duplicated services</v>
      </c>
      <c r="B18" s="41" t="s">
        <v>68</v>
      </c>
      <c r="C18" s="106"/>
      <c r="D18" s="33"/>
      <c r="E18" s="55"/>
      <c r="F18" s="55"/>
      <c r="G18" s="55"/>
    </row>
    <row r="19" spans="1:7" s="55" customFormat="1">
      <c r="A19" s="126"/>
      <c r="B19" s="126"/>
      <c r="C19" s="126"/>
      <c r="D19" s="126"/>
    </row>
    <row r="20" spans="1:7" ht="12" customHeight="1" thickBot="1">
      <c r="A20" s="146" t="str">
        <f>'Drop Down 2'!A74</f>
        <v>Section 4: Project Effort (affects Effort axis)</v>
      </c>
      <c r="B20" s="147"/>
      <c r="C20" s="147"/>
      <c r="D20" s="148"/>
      <c r="E20" s="55"/>
      <c r="F20" s="55"/>
      <c r="G20" s="55"/>
    </row>
    <row r="21" spans="1:7" ht="27" customHeight="1" thickBot="1">
      <c r="A21" s="38" t="str">
        <f>'Drop Down 2'!A76</f>
        <v>Departments Involved in Implemenation (exclude ETS)</v>
      </c>
      <c r="B21" s="39" t="s">
        <v>191</v>
      </c>
      <c r="C21" s="127" t="s">
        <v>155</v>
      </c>
      <c r="D21" s="128"/>
      <c r="E21" s="55"/>
      <c r="F21" s="55"/>
      <c r="G21" s="55"/>
    </row>
    <row r="22" spans="1:7" ht="28" customHeight="1" thickBot="1">
      <c r="A22" s="38" t="str">
        <f>'Drop Down 2'!A82</f>
        <v>Business Process Changes Required</v>
      </c>
      <c r="B22" s="39" t="s">
        <v>192</v>
      </c>
      <c r="C22" s="129" t="s">
        <v>193</v>
      </c>
      <c r="D22" s="130"/>
      <c r="E22" s="55"/>
      <c r="F22" s="55"/>
      <c r="G22" s="55"/>
    </row>
    <row r="23" spans="1:7" ht="26" customHeight="1" thickBot="1">
      <c r="A23" s="38" t="str">
        <f>'Drop Down 2'!A88</f>
        <v>Additional Ongoing Support Required (functional departments)</v>
      </c>
      <c r="B23" s="43" t="s">
        <v>194</v>
      </c>
      <c r="C23" s="129"/>
      <c r="D23" s="130"/>
      <c r="E23" s="55"/>
      <c r="F23" s="55"/>
      <c r="G23" s="55"/>
    </row>
    <row r="24" spans="1:7" ht="26" customHeight="1" thickBot="1">
      <c r="A24" s="38" t="str">
        <f>'Drop Down 2'!A95</f>
        <v>Additional Ongoing Support Required (IT)</v>
      </c>
      <c r="B24" s="45" t="s">
        <v>194</v>
      </c>
      <c r="C24" s="129"/>
      <c r="D24" s="130"/>
      <c r="E24" s="55"/>
      <c r="F24" s="55"/>
      <c r="G24" s="55"/>
    </row>
    <row r="25" spans="1:7" ht="16" customHeight="1" thickBot="1">
      <c r="A25" s="38" t="str">
        <f>'Drop Down 2'!A102</f>
        <v>Implementation Hard Costs (one time)</v>
      </c>
      <c r="B25" s="46" t="s">
        <v>195</v>
      </c>
      <c r="C25" s="129"/>
      <c r="D25" s="130"/>
      <c r="E25" s="55"/>
      <c r="F25" s="55"/>
      <c r="G25" s="55"/>
    </row>
    <row r="26" spans="1:7" ht="16" customHeight="1" thickBot="1">
      <c r="A26" s="38" t="str">
        <f>'Drop Down 2'!A109</f>
        <v>Additional Ongoing Hard Costs (annual)</v>
      </c>
      <c r="B26" s="46" t="s">
        <v>31</v>
      </c>
      <c r="C26" s="129"/>
      <c r="D26" s="130"/>
      <c r="E26" s="55"/>
      <c r="F26" s="55"/>
      <c r="G26" s="55"/>
    </row>
    <row r="27" spans="1:7" ht="27" customHeight="1" thickBot="1">
      <c r="A27" s="38" t="str">
        <f>'Drop Down 2'!A116</f>
        <v>Time to Implement (includes all IT and functional department work)</v>
      </c>
      <c r="B27" s="46" t="s">
        <v>196</v>
      </c>
      <c r="C27" s="129"/>
      <c r="D27" s="130"/>
      <c r="E27" s="55"/>
      <c r="F27" s="55"/>
      <c r="G27" s="55"/>
    </row>
    <row r="28" spans="1:7" ht="37" thickBot="1">
      <c r="A28" s="38" t="str">
        <f>'Drop Down 2'!A123</f>
        <v>Complexity of Implementation:</v>
      </c>
      <c r="B28" s="47" t="s">
        <v>246</v>
      </c>
      <c r="C28" s="129"/>
      <c r="D28" s="130"/>
      <c r="E28" s="55"/>
      <c r="F28" s="55"/>
      <c r="G28" s="55"/>
    </row>
    <row r="29" spans="1:7" ht="15" customHeight="1" thickBot="1">
      <c r="A29" s="44" t="str">
        <f>'Drop Down 2'!A129</f>
        <v>Hardware / Application Hosting  by Vendor</v>
      </c>
      <c r="B29" s="47" t="s">
        <v>120</v>
      </c>
      <c r="C29" s="131"/>
      <c r="D29" s="132"/>
      <c r="E29" s="55"/>
      <c r="F29" s="55"/>
      <c r="G29" s="55"/>
    </row>
    <row r="30" spans="1:7">
      <c r="A30" s="79"/>
      <c r="B30" s="79"/>
      <c r="C30" s="79"/>
      <c r="D30" s="79"/>
      <c r="E30" s="55"/>
      <c r="F30" s="55"/>
      <c r="G30" s="55"/>
    </row>
    <row r="31" spans="1:7">
      <c r="A31" s="80" t="s">
        <v>156</v>
      </c>
      <c r="B31" s="16" t="str">
        <f>IF(B2="", "", CONCATENATE("(for: ", B2, ")"))</f>
        <v>(for: CalPERS Benefits Transition Project)</v>
      </c>
      <c r="C31" s="16"/>
      <c r="D31" s="17"/>
      <c r="E31" s="55"/>
      <c r="F31" s="55"/>
      <c r="G31" s="55"/>
    </row>
    <row r="32" spans="1:7" ht="12" customHeight="1">
      <c r="A32" s="10" t="s">
        <v>232</v>
      </c>
      <c r="B32" s="54">
        <f>IFERROR((
VLOOKUP(B10,ScoreStrategicAlignment,2,FALSE)*VLOOKUP(B10,ScoreStrategicAlignment,3,FALSE)+
VLOOKUP(B11,ScoreCriticality,2,FALSE)*VLOOKUP(B11,ScoreCriticality,3,FALSE)+
VLOOKUP(B12,ScoreSponsorsPriority,2,FALSE)*VLOOKUP(B12,ScoreSponsorsPriority,3,FALSE)+
(VLOOKUP(B15,ScoreStudents,2,FALSE)*VLOOKUP(B15,ScoreStudents,3,FALSE)+
VLOOKUP(B16,ScoreEmployees,2,FALSE)*VLOOKUP(B16,ScoreEmployees,3,FALSE))*
VLOOKUP(B17,ScoreClientSatisfaction,3,FALSE)+
VLOOKUP(D15,ScoreFinancialImpact,2,FALSE)*VLOOKUP(D15,ScoreFinancialImpact,3,FALSE)+
VLOOKUP(D16,ScoreTimeSavings,2,FALSE)*VLOOKUP(D16,ScoreTimeSavings,3,FALSE)+
VLOOKUP(D17,ScoreBenefits,2,FALSE)*VLOOKUP(D17,ScoreBenefits,3,FALSE)+
VLOOKUP(B18,ScoreUniqueServices,2,FALSE)*VLOOKUP(B18,ScoreUniqueServices,3,FALSE)
)/'Drop Down 2'!$D$69*10,0)</f>
        <v>5.6363636363636358</v>
      </c>
      <c r="C32" s="133" t="s">
        <v>233</v>
      </c>
      <c r="D32" s="134"/>
      <c r="E32" s="55"/>
      <c r="F32" s="55"/>
      <c r="G32" s="55"/>
    </row>
    <row r="33" spans="1:7">
      <c r="A33" s="10" t="s">
        <v>244</v>
      </c>
      <c r="B33" s="54">
        <f>IFERROR((
VLOOKUP(B21,ScoreDepartments,2,FALSE)*VLOOKUP(B21,ScoreDepartments,3,FALSE)+
VLOOKUP(B22,ScoreBPC,2,FALSE)*VLOOKUP(B22,ScoreBPC,3,FALSE)+
VLOOKUP(B23,ScoreNonIT_FTE,2,FALSE)*VLOOKUP(B23,ScoreNonIT_FTE,3,FALSE)+
VLOOKUP(B24,ScoreIT_FTE,2,FALSE)*VLOOKUP(B24,ScoreIT_FTE,3,FALSE)+
VLOOKUP(B25,ScoreCost,2,FALSE)*VLOOKUP(B25,ScoreCost,3,FALSE)+
VLOOKUP(B26,ScoreCostOngoing,2,FALSE)*VLOOKUP(B26,ScoreCostOngoing,3,FALSE)+
VLOOKUP(B27,ScoreTime,2,FALSE)*VLOOKUP(B27,ScoreTime,3,FALSE)+
VLOOKUP(B28,ScoreComplexity,2,FALSE)*VLOOKUP(B28,ScoreComplexity,3,FALSE)+
VLOOKUP(B29,ScoreHosting,2,FALSE)*VLOOKUP(B29,ScoreHosting,3,FALSE)
)/'Drop Down 2'!$D$133*10,0)</f>
        <v>4.3571428571428577</v>
      </c>
      <c r="C33" s="135"/>
      <c r="D33" s="136"/>
      <c r="E33" s="55"/>
      <c r="F33" s="55"/>
      <c r="G33" s="55"/>
    </row>
    <row r="64" spans="1:1">
      <c r="A64" s="25"/>
    </row>
  </sheetData>
  <sheetCalcPr fullCalcOnLoad="1"/>
  <sheetProtection sheet="1" objects="1" scenarios="1"/>
  <dataConsolidate/>
  <mergeCells count="14">
    <mergeCell ref="C22:D29"/>
    <mergeCell ref="C32:D33"/>
    <mergeCell ref="C11:D12"/>
    <mergeCell ref="A13:D13"/>
    <mergeCell ref="A14:D14"/>
    <mergeCell ref="A19:D19"/>
    <mergeCell ref="A20:D20"/>
    <mergeCell ref="C21:D21"/>
    <mergeCell ref="C10:D10"/>
    <mergeCell ref="A1:D1"/>
    <mergeCell ref="B2:D2"/>
    <mergeCell ref="B3:D3"/>
    <mergeCell ref="A8:D8"/>
    <mergeCell ref="A9:D9"/>
  </mergeCells>
  <phoneticPr fontId="7" type="noConversion"/>
  <conditionalFormatting sqref="B4">
    <cfRule type="expression" dxfId="1" priority="0" stopIfTrue="1">
      <formula>NOT(ISERROR(SEARCH("Regulatory/Legal Mandate (imposed by a governmental authority)",B4)))</formula>
    </cfRule>
  </conditionalFormatting>
  <dataValidations count="23">
    <dataValidation type="list" allowBlank="1" showInputMessage="1" showErrorMessage="1" sqref="B27">
      <formula1>Time</formula1>
    </dataValidation>
    <dataValidation type="list" allowBlank="1" showInputMessage="1" showErrorMessage="1" sqref="B17">
      <formula1>ClientSatisfaction</formula1>
    </dataValidation>
    <dataValidation type="list" allowBlank="1" showInputMessage="1" showErrorMessage="1" sqref="B25">
      <formula1>Cost</formula1>
    </dataValidation>
    <dataValidation type="list" allowBlank="1" showInputMessage="1" showErrorMessage="1" sqref="B24">
      <formula1>FTE</formula1>
    </dataValidation>
    <dataValidation type="list" allowBlank="1" showInputMessage="1" showErrorMessage="1" sqref="B19 B13">
      <formula1>LMH</formula1>
    </dataValidation>
    <dataValidation type="list" allowBlank="1" showInputMessage="1" showErrorMessage="1" sqref="B21">
      <formula1>Departments</formula1>
    </dataValidation>
    <dataValidation type="list" allowBlank="1" showInputMessage="1" showErrorMessage="1" sqref="D17:D18">
      <formula1>Benefits</formula1>
    </dataValidation>
    <dataValidation type="list" allowBlank="1" showInputMessage="1" showErrorMessage="1" sqref="D16">
      <formula1>TimeSavings</formula1>
    </dataValidation>
    <dataValidation type="list" allowBlank="1" showInputMessage="1" showErrorMessage="1" sqref="D15">
      <formula1>FinancialImpact</formula1>
    </dataValidation>
    <dataValidation type="list" allowBlank="1" showInputMessage="1" showErrorMessage="1" sqref="B15">
      <formula1>Students</formula1>
    </dataValidation>
    <dataValidation type="list" allowBlank="1" showInputMessage="1" showErrorMessage="1" sqref="B16">
      <formula1>Employees</formula1>
    </dataValidation>
    <dataValidation type="list" allowBlank="1" showInputMessage="1" showErrorMessage="1" sqref="B10">
      <formula1>StrategicAlignment</formula1>
    </dataValidation>
    <dataValidation type="list" allowBlank="1" showInputMessage="1" showErrorMessage="1" sqref="B11">
      <formula1>Criticality</formula1>
    </dataValidation>
    <dataValidation type="list" allowBlank="1" showInputMessage="1" showErrorMessage="1" sqref="B4">
      <formula1>Category</formula1>
    </dataValidation>
    <dataValidation type="list" allowBlank="1" showInputMessage="1" showErrorMessage="1" sqref="D5">
      <formula1>YN</formula1>
    </dataValidation>
    <dataValidation type="list" allowBlank="1" showInputMessage="1" showErrorMessage="1" sqref="B22">
      <formula1>BPC</formula1>
    </dataValidation>
    <dataValidation type="list" allowBlank="1" showInputMessage="1" showErrorMessage="1" sqref="B28">
      <formula1>Complexity</formula1>
    </dataValidation>
    <dataValidation type="list" allowBlank="1" showInputMessage="1" showErrorMessage="1" sqref="B26">
      <formula1>CostOngoing</formula1>
    </dataValidation>
    <dataValidation type="list" allowBlank="1" showInputMessage="1" showErrorMessage="1" sqref="D7">
      <formula1>YNNA</formula1>
    </dataValidation>
    <dataValidation type="list" allowBlank="1" showInputMessage="1" showErrorMessage="1" sqref="B12">
      <formula1>SponsorsPriority</formula1>
    </dataValidation>
    <dataValidation type="list" allowBlank="1" showInputMessage="1" showErrorMessage="1" sqref="B29">
      <formula1>Hosting</formula1>
    </dataValidation>
    <dataValidation type="list" allowBlank="1" showInputMessage="1" showErrorMessage="1" sqref="B23">
      <formula1>NonIT_FTE</formula1>
    </dataValidation>
    <dataValidation type="list" allowBlank="1" showInputMessage="1" showErrorMessage="1" sqref="B18">
      <formula1>UniqueServices</formula1>
    </dataValidation>
  </dataValidations>
  <hyperlinks>
    <hyperlink ref="A20:D20" location="Depts!A1" display="Depts!A1"/>
  </hyperlinks>
  <pageMargins left="0.25" right="0.25" top="1" bottom="0.5" header="0.3" footer="0.3"/>
  <headerFooter>
    <oddFooter>&amp;C&amp;P of &amp;N</oddFooter>
  </headerFooter>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enableFormatConditionsCalculation="0">
    <pageSetUpPr fitToPage="1"/>
  </sheetPr>
  <dimension ref="A1:G33"/>
  <sheetViews>
    <sheetView tabSelected="1" zoomScale="200" zoomScaleNormal="150" zoomScalePageLayoutView="150" workbookViewId="0">
      <selection sqref="A1:D1"/>
    </sheetView>
  </sheetViews>
  <sheetFormatPr baseColWidth="10" defaultColWidth="8.83203125" defaultRowHeight="12"/>
  <cols>
    <col min="1" max="1" width="28.5" style="78" customWidth="1"/>
    <col min="2" max="2" width="24.33203125" style="5" customWidth="1"/>
    <col min="3" max="3" width="24.83203125" style="5" customWidth="1"/>
    <col min="4" max="4" width="24.33203125" style="5" customWidth="1"/>
    <col min="5" max="5" width="3.33203125" style="5" customWidth="1"/>
    <col min="6" max="6" width="4.6640625" style="5" customWidth="1"/>
    <col min="7" max="16384" width="8.83203125" style="5"/>
  </cols>
  <sheetData>
    <row r="1" spans="1:7" s="78" customFormat="1">
      <c r="A1" s="117" t="s">
        <v>162</v>
      </c>
      <c r="B1" s="118"/>
      <c r="C1" s="118"/>
      <c r="D1" s="119"/>
    </row>
    <row r="2" spans="1:7" ht="18">
      <c r="A2" s="2" t="s">
        <v>158</v>
      </c>
      <c r="B2" s="120" t="s">
        <v>258</v>
      </c>
      <c r="C2" s="121"/>
      <c r="D2" s="122"/>
    </row>
    <row r="3" spans="1:7" ht="144" customHeight="1">
      <c r="A3" s="2" t="s">
        <v>159</v>
      </c>
      <c r="B3" s="123" t="s">
        <v>270</v>
      </c>
      <c r="C3" s="124"/>
      <c r="D3" s="125"/>
    </row>
    <row r="4" spans="1:7" ht="24">
      <c r="A4" s="1" t="s">
        <v>241</v>
      </c>
      <c r="B4" s="37" t="s">
        <v>248</v>
      </c>
      <c r="C4" s="2" t="s">
        <v>152</v>
      </c>
      <c r="D4" s="81">
        <v>40973</v>
      </c>
      <c r="E4" s="55"/>
      <c r="F4" s="55"/>
      <c r="G4" s="55"/>
    </row>
    <row r="5" spans="1:7">
      <c r="A5" s="2" t="s">
        <v>96</v>
      </c>
      <c r="B5" s="11" t="s">
        <v>259</v>
      </c>
      <c r="C5" s="2" t="s">
        <v>153</v>
      </c>
      <c r="D5" s="13" t="s">
        <v>260</v>
      </c>
    </row>
    <row r="6" spans="1:7">
      <c r="A6" s="2" t="s">
        <v>151</v>
      </c>
      <c r="B6" s="11" t="s">
        <v>178</v>
      </c>
      <c r="C6" s="2" t="s">
        <v>160</v>
      </c>
      <c r="D6" s="84" t="s">
        <v>261</v>
      </c>
    </row>
    <row r="7" spans="1:7">
      <c r="A7" s="2" t="s">
        <v>228</v>
      </c>
      <c r="B7" s="11" t="s">
        <v>259</v>
      </c>
      <c r="C7" s="1" t="s">
        <v>7</v>
      </c>
      <c r="D7" s="13" t="s">
        <v>169</v>
      </c>
    </row>
    <row r="8" spans="1:7" s="55" customFormat="1" ht="13" thickBot="1">
      <c r="A8" s="126"/>
      <c r="B8" s="126"/>
      <c r="C8" s="126"/>
      <c r="D8" s="126"/>
    </row>
    <row r="9" spans="1:7" s="55" customFormat="1" ht="13" thickBot="1">
      <c r="A9" s="114" t="str">
        <f>'Drop Down 2'!A3</f>
        <v>Section 2: Project Objectives and Criticality (affects Impact axis)</v>
      </c>
      <c r="B9" s="115"/>
      <c r="C9" s="115"/>
      <c r="D9" s="116"/>
    </row>
    <row r="10" spans="1:7" ht="32" customHeight="1" thickBot="1">
      <c r="A10" s="38" t="str">
        <f>'Drop Down 2'!A5</f>
        <v>Relationship to Strategic Plan Elements (Goals, Commitments, Objectives &amp; SLOs)</v>
      </c>
      <c r="B10" s="39" t="s">
        <v>181</v>
      </c>
      <c r="C10" s="137" t="s">
        <v>183</v>
      </c>
      <c r="D10" s="138"/>
      <c r="E10" s="55"/>
      <c r="F10" s="55"/>
      <c r="G10" s="55"/>
    </row>
    <row r="11" spans="1:7" ht="33" customHeight="1" thickBot="1">
      <c r="A11" s="38" t="str">
        <f>'Drop Down 2'!A11</f>
        <v>Enhancement</v>
      </c>
      <c r="B11" s="41" t="s">
        <v>205</v>
      </c>
      <c r="C11" s="139" t="s">
        <v>269</v>
      </c>
      <c r="D11" s="140"/>
      <c r="E11" s="55"/>
      <c r="F11" s="55"/>
      <c r="G11" s="55"/>
    </row>
    <row r="12" spans="1:7" ht="33" customHeight="1" thickBot="1">
      <c r="A12" s="40" t="str">
        <f>'Drop Down 2'!A19</f>
        <v>Sponsor's Priority</v>
      </c>
      <c r="B12" s="42" t="s">
        <v>64</v>
      </c>
      <c r="C12" s="141"/>
      <c r="D12" s="142"/>
      <c r="E12" s="55"/>
      <c r="F12" s="55"/>
      <c r="G12" s="55"/>
    </row>
    <row r="13" spans="1:7" s="55" customFormat="1">
      <c r="A13" s="126"/>
      <c r="B13" s="126"/>
      <c r="C13" s="126"/>
      <c r="D13" s="126"/>
    </row>
    <row r="14" spans="1:7" ht="12" customHeight="1" thickBot="1">
      <c r="A14" s="143" t="str">
        <f>'Drop Down 2'!A24</f>
        <v>Section 3: Project Benefits (affects Impact axis)</v>
      </c>
      <c r="B14" s="144"/>
      <c r="C14" s="144"/>
      <c r="D14" s="145"/>
      <c r="E14" s="55"/>
      <c r="F14" s="55"/>
      <c r="G14" s="55"/>
    </row>
    <row r="15" spans="1:7" ht="25" thickBot="1">
      <c r="A15" s="38" t="str">
        <f>'Drop Down 2'!A26</f>
        <v>Students Who Could Benefit (directly)</v>
      </c>
      <c r="B15" s="39" t="s">
        <v>1</v>
      </c>
      <c r="C15" s="38" t="str">
        <f>'Drop Down 2'!A45</f>
        <v>Financial Impact (annual net income increase):</v>
      </c>
      <c r="D15" s="41" t="s">
        <v>263</v>
      </c>
      <c r="E15" s="55"/>
      <c r="F15" s="55"/>
      <c r="G15" s="55"/>
    </row>
    <row r="16" spans="1:7" ht="13" thickBot="1">
      <c r="A16" s="38" t="str">
        <f>'Drop Down 2'!A33</f>
        <v>Employees Who Could Benefit (directly)</v>
      </c>
      <c r="B16" s="39" t="s">
        <v>189</v>
      </c>
      <c r="C16" s="38" t="str">
        <f>'Drop Down 2'!A52</f>
        <v>Time Savings</v>
      </c>
      <c r="D16" s="41" t="s">
        <v>264</v>
      </c>
      <c r="E16" s="55"/>
      <c r="F16" s="55"/>
      <c r="G16" s="55"/>
    </row>
    <row r="17" spans="1:7" ht="17" customHeight="1" thickBot="1">
      <c r="A17" s="38" t="str">
        <f>'Drop Down 2'!A40</f>
        <v>Expected Client Satisfaction</v>
      </c>
      <c r="B17" s="41" t="s">
        <v>262</v>
      </c>
      <c r="C17" s="38" t="str">
        <f>'Drop Down 2'!A59</f>
        <v>Probability of Realizing Benefits</v>
      </c>
      <c r="D17" s="42" t="s">
        <v>220</v>
      </c>
      <c r="E17" s="55"/>
      <c r="F17" s="55"/>
      <c r="G17" s="55"/>
    </row>
    <row r="18" spans="1:7" ht="28" customHeight="1" thickBot="1">
      <c r="A18" s="44" t="str">
        <f>'Drop Down 2'!A64</f>
        <v>Unique or duplicated services</v>
      </c>
      <c r="B18" s="41" t="s">
        <v>254</v>
      </c>
      <c r="C18" s="82"/>
      <c r="D18" s="33"/>
      <c r="E18" s="55"/>
      <c r="F18" s="55"/>
      <c r="G18" s="55"/>
    </row>
    <row r="19" spans="1:7" s="55" customFormat="1">
      <c r="A19" s="126"/>
      <c r="B19" s="126"/>
      <c r="C19" s="126"/>
      <c r="D19" s="126"/>
    </row>
    <row r="20" spans="1:7" ht="12" customHeight="1" thickBot="1">
      <c r="A20" s="146" t="str">
        <f>'Drop Down 2'!A74</f>
        <v>Section 4: Project Effort (affects Effort axis)</v>
      </c>
      <c r="B20" s="147"/>
      <c r="C20" s="147"/>
      <c r="D20" s="148"/>
      <c r="E20" s="55"/>
      <c r="F20" s="55"/>
      <c r="G20" s="55"/>
    </row>
    <row r="21" spans="1:7" ht="27" customHeight="1" thickBot="1">
      <c r="A21" s="38" t="str">
        <f>'Drop Down 2'!A76</f>
        <v>Departments Involved in Implemenation (exclude ETS)</v>
      </c>
      <c r="B21" s="39" t="s">
        <v>265</v>
      </c>
      <c r="C21" s="127" t="s">
        <v>155</v>
      </c>
      <c r="D21" s="128"/>
      <c r="E21" s="55"/>
      <c r="F21" s="55"/>
      <c r="G21" s="55"/>
    </row>
    <row r="22" spans="1:7" ht="28" customHeight="1" thickBot="1">
      <c r="A22" s="38" t="str">
        <f>'Drop Down 2'!A82</f>
        <v>Business Process Changes Required</v>
      </c>
      <c r="B22" s="39" t="s">
        <v>215</v>
      </c>
      <c r="C22" s="129" t="s">
        <v>268</v>
      </c>
      <c r="D22" s="130"/>
      <c r="E22" s="55"/>
      <c r="F22" s="55"/>
      <c r="G22" s="55"/>
    </row>
    <row r="23" spans="1:7" ht="25" customHeight="1" thickBot="1">
      <c r="A23" s="38" t="str">
        <f>'Drop Down 2'!A88</f>
        <v>Additional Ongoing Support Required (functional departments)</v>
      </c>
      <c r="B23" s="43" t="s">
        <v>216</v>
      </c>
      <c r="C23" s="129"/>
      <c r="D23" s="130"/>
      <c r="E23" s="55"/>
      <c r="F23" s="55"/>
      <c r="G23" s="55"/>
    </row>
    <row r="24" spans="1:7" ht="27" customHeight="1" thickBot="1">
      <c r="A24" s="38" t="str">
        <f>'Drop Down 2'!A95</f>
        <v>Additional Ongoing Support Required (IT)</v>
      </c>
      <c r="B24" s="45" t="s">
        <v>266</v>
      </c>
      <c r="C24" s="129"/>
      <c r="D24" s="130"/>
      <c r="E24" s="55"/>
      <c r="F24" s="55"/>
      <c r="G24" s="55"/>
    </row>
    <row r="25" spans="1:7" ht="16" customHeight="1" thickBot="1">
      <c r="A25" s="38" t="str">
        <f>'Drop Down 2'!A102</f>
        <v>Implementation Hard Costs (one time)</v>
      </c>
      <c r="B25" s="46" t="s">
        <v>195</v>
      </c>
      <c r="C25" s="129"/>
      <c r="D25" s="130"/>
      <c r="E25" s="55"/>
      <c r="F25" s="55"/>
      <c r="G25" s="55"/>
    </row>
    <row r="26" spans="1:7" ht="16" customHeight="1" thickBot="1">
      <c r="A26" s="38" t="str">
        <f>'Drop Down 2'!A109</f>
        <v>Additional Ongoing Hard Costs (annual)</v>
      </c>
      <c r="B26" s="46" t="s">
        <v>31</v>
      </c>
      <c r="C26" s="129"/>
      <c r="D26" s="130"/>
      <c r="E26" s="55"/>
      <c r="F26" s="55"/>
      <c r="G26" s="55"/>
    </row>
    <row r="27" spans="1:7" ht="27" customHeight="1" thickBot="1">
      <c r="A27" s="38" t="str">
        <f>'Drop Down 2'!A116</f>
        <v>Time to Implement (includes all IT and functional department work)</v>
      </c>
      <c r="B27" s="46" t="s">
        <v>196</v>
      </c>
      <c r="C27" s="129"/>
      <c r="D27" s="130"/>
      <c r="E27" s="55"/>
      <c r="F27" s="55"/>
      <c r="G27" s="55"/>
    </row>
    <row r="28" spans="1:7" ht="37" thickBot="1">
      <c r="A28" s="38" t="str">
        <f>'Drop Down 2'!A123</f>
        <v>Complexity of Implementation:</v>
      </c>
      <c r="B28" s="47" t="s">
        <v>267</v>
      </c>
      <c r="C28" s="129"/>
      <c r="D28" s="130"/>
      <c r="E28" s="55"/>
      <c r="F28" s="55"/>
      <c r="G28" s="55"/>
    </row>
    <row r="29" spans="1:7" ht="15" customHeight="1" thickBot="1">
      <c r="A29" s="44" t="str">
        <f>'Drop Down 2'!A129</f>
        <v>Hardware / Application Hosting  by Vendor</v>
      </c>
      <c r="B29" s="47" t="s">
        <v>120</v>
      </c>
      <c r="C29" s="131"/>
      <c r="D29" s="132"/>
      <c r="E29" s="55"/>
      <c r="F29" s="55"/>
      <c r="G29" s="55"/>
    </row>
    <row r="30" spans="1:7">
      <c r="A30" s="79"/>
      <c r="B30" s="79"/>
      <c r="C30" s="79"/>
      <c r="D30" s="79"/>
      <c r="E30" s="55"/>
      <c r="F30" s="55"/>
      <c r="G30" s="55"/>
    </row>
    <row r="31" spans="1:7">
      <c r="A31" s="80" t="s">
        <v>156</v>
      </c>
      <c r="B31" s="16" t="str">
        <f>IF(B2="", "", CONCATENATE("(for: ", B2, ")"))</f>
        <v>(for: Banner implementation -BDMS for purchasing)</v>
      </c>
      <c r="C31" s="16"/>
      <c r="D31" s="17"/>
      <c r="E31" s="55"/>
      <c r="F31" s="55"/>
      <c r="G31" s="55"/>
    </row>
    <row r="32" spans="1:7" ht="12" customHeight="1">
      <c r="A32" s="10" t="s">
        <v>77</v>
      </c>
      <c r="B32" s="54">
        <f>IFERROR((
VLOOKUP(B10,ScoreStrategicAlignment,2,FALSE)*VLOOKUP(B10,ScoreStrategicAlignment,3,FALSE)+
VLOOKUP(B11,ScoreCriticality,2,FALSE)*VLOOKUP(B11,ScoreCriticality,3,FALSE)+
VLOOKUP(B12,ScoreSponsorsPriority,2,FALSE)*VLOOKUP(B12,ScoreSponsorsPriority,3,FALSE)+
(VLOOKUP(B15,ScoreStudents,2,FALSE)*VLOOKUP(B15,ScoreStudents,3,FALSE)+
VLOOKUP(B16,ScoreEmployees,2,FALSE)*VLOOKUP(B16,ScoreEmployees,3,FALSE))*
VLOOKUP(B17,ScoreClientSatisfaction,3,FALSE)+
VLOOKUP(D15,ScoreFinancialImpact,2,FALSE)*VLOOKUP(D15,ScoreFinancialImpact,3,FALSE)+
VLOOKUP(D16,ScoreTimeSavings,2,FALSE)*VLOOKUP(D16,ScoreTimeSavings,3,FALSE)+
VLOOKUP(D17,ScoreBenefits,2,FALSE)*VLOOKUP(D17,ScoreBenefits,3,FALSE)+
VLOOKUP(B18,ScoreUniqueServices,2,FALSE)*VLOOKUP(B18,ScoreUniqueServices,3,FALSE)
)/'Drop Down 2'!$D$69*10,0)</f>
        <v>5.5454545454545459</v>
      </c>
      <c r="C32" s="133" t="s">
        <v>89</v>
      </c>
      <c r="D32" s="134"/>
      <c r="E32" s="55"/>
      <c r="F32" s="55"/>
      <c r="G32" s="55"/>
    </row>
    <row r="33" spans="1:7">
      <c r="A33" s="10" t="s">
        <v>78</v>
      </c>
      <c r="B33" s="54">
        <f>IFERROR((
VLOOKUP(B21,ScoreDepartments,2,FALSE)*VLOOKUP(B21,ScoreDepartments,3,FALSE)+
VLOOKUP(B22,ScoreBPC,2,FALSE)*VLOOKUP(B22,ScoreBPC,3,FALSE)+
VLOOKUP(B23,ScoreNonIT_FTE,2,FALSE)*VLOOKUP(B23,ScoreNonIT_FTE,3,FALSE)+
VLOOKUP(B24,ScoreIT_FTE,2,FALSE)*VLOOKUP(B24,ScoreIT_FTE,3,FALSE)+
VLOOKUP(B25,ScoreCost,2,FALSE)*VLOOKUP(B25,ScoreCost,3,FALSE)+
VLOOKUP(B26,ScoreCostOngoing,2,FALSE)*VLOOKUP(B26,ScoreCostOngoing,3,FALSE)+
VLOOKUP(B27,ScoreTime,2,FALSE)*VLOOKUP(B27,ScoreTime,3,FALSE)+
VLOOKUP(B28,ScoreComplexity,2,FALSE)*VLOOKUP(B28,ScoreComplexity,3,FALSE)+
VLOOKUP(B29,ScoreHosting,2,FALSE)*VLOOKUP(B29,ScoreHosting,3,FALSE)
)/'Drop Down 2'!$D$133*10,0)</f>
        <v>5.1428571428571423</v>
      </c>
      <c r="C33" s="135"/>
      <c r="D33" s="136"/>
      <c r="E33" s="55"/>
      <c r="F33" s="55"/>
      <c r="G33" s="55"/>
    </row>
  </sheetData>
  <sheetCalcPr fullCalcOnLoad="1"/>
  <sheetProtection sheet="1" objects="1" scenarios="1"/>
  <dataConsolidate/>
  <mergeCells count="14">
    <mergeCell ref="C21:D21"/>
    <mergeCell ref="C22:D29"/>
    <mergeCell ref="C32:D33"/>
    <mergeCell ref="C10:D10"/>
    <mergeCell ref="C11:D12"/>
    <mergeCell ref="A13:D13"/>
    <mergeCell ref="A14:D14"/>
    <mergeCell ref="A19:D19"/>
    <mergeCell ref="A20:D20"/>
    <mergeCell ref="A9:D9"/>
    <mergeCell ref="A1:D1"/>
    <mergeCell ref="B2:D2"/>
    <mergeCell ref="B3:D3"/>
    <mergeCell ref="A8:D8"/>
  </mergeCells>
  <phoneticPr fontId="7" type="noConversion"/>
  <conditionalFormatting sqref="B4">
    <cfRule type="expression" dxfId="0" priority="0" stopIfTrue="1">
      <formula>NOT(ISERROR(SEARCH("Regulatory/Legal Mandate (imposed by a governmental authority)",B4)))</formula>
    </cfRule>
  </conditionalFormatting>
  <dataValidations count="23">
    <dataValidation type="list" allowBlank="1" showInputMessage="1" showErrorMessage="1" sqref="B27">
      <formula1>Time</formula1>
    </dataValidation>
    <dataValidation type="list" allowBlank="1" showInputMessage="1" showErrorMessage="1" sqref="B17">
      <formula1>ClientSatisfaction</formula1>
    </dataValidation>
    <dataValidation type="list" allowBlank="1" showInputMessage="1" showErrorMessage="1" sqref="B25">
      <formula1>Cost</formula1>
    </dataValidation>
    <dataValidation type="list" allowBlank="1" showInputMessage="1" showErrorMessage="1" sqref="B24">
      <formula1>FTE</formula1>
    </dataValidation>
    <dataValidation type="list" allowBlank="1" showInputMessage="1" showErrorMessage="1" sqref="B19 B13">
      <formula1>LMH</formula1>
    </dataValidation>
    <dataValidation type="list" allowBlank="1" showInputMessage="1" showErrorMessage="1" sqref="B21">
      <formula1>Departments</formula1>
    </dataValidation>
    <dataValidation type="list" allowBlank="1" showInputMessage="1" showErrorMessage="1" sqref="D17:D18">
      <formula1>Benefits</formula1>
    </dataValidation>
    <dataValidation type="list" allowBlank="1" showInputMessage="1" showErrorMessage="1" sqref="D16">
      <formula1>TimeSavings</formula1>
    </dataValidation>
    <dataValidation type="list" allowBlank="1" showInputMessage="1" showErrorMessage="1" sqref="D15">
      <formula1>FinancialImpact</formula1>
    </dataValidation>
    <dataValidation type="list" allowBlank="1" showInputMessage="1" showErrorMessage="1" sqref="B15">
      <formula1>Students</formula1>
    </dataValidation>
    <dataValidation type="list" allowBlank="1" showInputMessage="1" showErrorMessage="1" sqref="B16">
      <formula1>Employees</formula1>
    </dataValidation>
    <dataValidation type="list" allowBlank="1" showInputMessage="1" showErrorMessage="1" sqref="B10">
      <formula1>StrategicAlignment</formula1>
    </dataValidation>
    <dataValidation type="list" allowBlank="1" showInputMessage="1" showErrorMessage="1" sqref="B11">
      <formula1>Criticality</formula1>
    </dataValidation>
    <dataValidation type="list" allowBlank="1" showInputMessage="1" showErrorMessage="1" sqref="B4">
      <formula1>Category</formula1>
    </dataValidation>
    <dataValidation type="list" allowBlank="1" showInputMessage="1" showErrorMessage="1" sqref="D5">
      <formula1>YN</formula1>
    </dataValidation>
    <dataValidation type="list" allowBlank="1" showInputMessage="1" showErrorMessage="1" sqref="B22">
      <formula1>BPC</formula1>
    </dataValidation>
    <dataValidation type="list" allowBlank="1" showInputMessage="1" showErrorMessage="1" sqref="B28">
      <formula1>Complexity</formula1>
    </dataValidation>
    <dataValidation type="list" allowBlank="1" showInputMessage="1" showErrorMessage="1" sqref="B26">
      <formula1>CostOngoing</formula1>
    </dataValidation>
    <dataValidation type="list" allowBlank="1" showInputMessage="1" showErrorMessage="1" sqref="D7">
      <formula1>YNNA</formula1>
    </dataValidation>
    <dataValidation type="list" allowBlank="1" showInputMessage="1" showErrorMessage="1" sqref="B12">
      <formula1>SponsorsPriority</formula1>
    </dataValidation>
    <dataValidation type="list" allowBlank="1" showInputMessage="1" showErrorMessage="1" sqref="B29">
      <formula1>Hosting</formula1>
    </dataValidation>
    <dataValidation type="list" allowBlank="1" showInputMessage="1" showErrorMessage="1" sqref="B23">
      <formula1>NonIT_FTE</formula1>
    </dataValidation>
    <dataValidation type="list" allowBlank="1" showInputMessage="1" showErrorMessage="1" sqref="B18">
      <formula1>UniqueServices</formula1>
    </dataValidation>
  </dataValidations>
  <hyperlinks>
    <hyperlink ref="A20:D20" location="Depts!A1" display="Depts!A1"/>
  </hyperlinks>
  <pageMargins left="0.25" right="0.25" top="1" bottom="0.5" header="0.3" footer="0.3"/>
  <headerFooter>
    <oddFooter>&amp;C&amp;P of &amp;N</oddFooter>
  </headerFooter>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B18"/>
  <sheetViews>
    <sheetView zoomScale="200" zoomScaleNormal="200" zoomScalePageLayoutView="200" workbookViewId="0">
      <selection activeCell="B28" sqref="B28"/>
    </sheetView>
  </sheetViews>
  <sheetFormatPr baseColWidth="10" defaultColWidth="11.5" defaultRowHeight="14"/>
  <cols>
    <col min="1" max="1" width="31.5" customWidth="1"/>
    <col min="2" max="2" width="15.1640625" customWidth="1"/>
  </cols>
  <sheetData>
    <row r="1" spans="1:2" s="3" customFormat="1" ht="15" customHeight="1">
      <c r="A1" s="64" t="s">
        <v>106</v>
      </c>
      <c r="B1" s="64" t="s">
        <v>19</v>
      </c>
    </row>
    <row r="2" spans="1:2" s="3" customFormat="1" ht="15" customHeight="1">
      <c r="A2" s="68"/>
      <c r="B2" s="68"/>
    </row>
    <row r="3" spans="1:2" s="3" customFormat="1" ht="14" customHeight="1">
      <c r="A3" s="7" t="s">
        <v>161</v>
      </c>
      <c r="B3" s="59" t="s">
        <v>33</v>
      </c>
    </row>
    <row r="4" spans="1:2" s="4" customFormat="1" ht="12">
      <c r="A4" s="8" t="s">
        <v>169</v>
      </c>
      <c r="B4" s="59"/>
    </row>
    <row r="5" spans="1:2" s="4" customFormat="1" ht="12">
      <c r="A5" s="8" t="s">
        <v>243</v>
      </c>
      <c r="B5" s="59"/>
    </row>
    <row r="6" spans="1:2" s="4" customFormat="1" ht="12">
      <c r="B6" s="56"/>
    </row>
    <row r="7" spans="1:2" s="4" customFormat="1" ht="12">
      <c r="A7" s="7" t="s">
        <v>58</v>
      </c>
      <c r="B7" s="59"/>
    </row>
    <row r="8" spans="1:2" s="4" customFormat="1" ht="12">
      <c r="A8" s="8" t="s">
        <v>169</v>
      </c>
      <c r="B8" s="59" t="s">
        <v>79</v>
      </c>
    </row>
    <row r="9" spans="1:2" s="4" customFormat="1" ht="12">
      <c r="A9" s="8" t="s">
        <v>243</v>
      </c>
      <c r="B9" s="59"/>
    </row>
    <row r="10" spans="1:2" s="4" customFormat="1" ht="12">
      <c r="A10" s="8" t="s">
        <v>23</v>
      </c>
      <c r="B10" s="59"/>
    </row>
    <row r="11" spans="1:2" s="4" customFormat="1" ht="12">
      <c r="B11" s="56"/>
    </row>
    <row r="12" spans="1:2" s="6" customFormat="1" ht="12">
      <c r="A12" s="7" t="s">
        <v>173</v>
      </c>
      <c r="B12" s="59" t="s">
        <v>80</v>
      </c>
    </row>
    <row r="13" spans="1:2" s="6" customFormat="1" ht="12">
      <c r="A13" s="9" t="s">
        <v>170</v>
      </c>
      <c r="B13" s="59" t="s">
        <v>60</v>
      </c>
    </row>
    <row r="14" spans="1:2" s="6" customFormat="1" ht="12">
      <c r="A14" s="9" t="s">
        <v>240</v>
      </c>
      <c r="B14" s="59"/>
    </row>
    <row r="15" spans="1:2" s="6" customFormat="1" ht="12">
      <c r="A15" s="9" t="s">
        <v>163</v>
      </c>
      <c r="B15" s="59"/>
    </row>
    <row r="16" spans="1:2" s="6" customFormat="1" ht="12">
      <c r="A16" s="9" t="s">
        <v>168</v>
      </c>
      <c r="B16" s="59"/>
    </row>
    <row r="17" spans="1:2" s="6" customFormat="1" ht="12">
      <c r="A17" s="9" t="s">
        <v>93</v>
      </c>
      <c r="B17" s="59"/>
    </row>
    <row r="18" spans="1:2" s="6" customFormat="1" ht="12">
      <c r="A18" s="9" t="s">
        <v>59</v>
      </c>
      <c r="B18" s="59"/>
    </row>
  </sheetData>
  <sheetProtection sheet="1" objects="1" scenarios="1"/>
  <phoneticPr fontId="7" type="noConversion"/>
  <pageMargins left="0.75" right="0.75" top="1" bottom="1" header="0.5" footer="0.5"/>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G143"/>
  <sheetViews>
    <sheetView showGridLines="0" showRowColHeaders="0" zoomScale="200" workbookViewId="0">
      <pane ySplit="1" topLeftCell="A2" activePane="bottomLeft" state="frozenSplit"/>
      <selection sqref="A1:XFD1"/>
      <selection pane="bottomLeft" activeCell="A2" sqref="A2"/>
    </sheetView>
  </sheetViews>
  <sheetFormatPr baseColWidth="10" defaultColWidth="8.83203125" defaultRowHeight="12"/>
  <cols>
    <col min="1" max="1" width="51.83203125" style="4" customWidth="1"/>
    <col min="2" max="2" width="4.1640625" style="18" customWidth="1"/>
    <col min="3" max="3" width="4.33203125" style="18" customWidth="1"/>
    <col min="4" max="4" width="3.83203125" style="18" customWidth="1"/>
    <col min="5" max="5" width="6.33203125" style="18" customWidth="1"/>
    <col min="6" max="6" width="15" style="56" customWidth="1"/>
    <col min="7" max="7" width="20.33203125" style="4" bestFit="1" customWidth="1"/>
    <col min="8" max="8" width="19.5" style="4" bestFit="1" customWidth="1"/>
    <col min="9" max="9" width="13.5" style="4" bestFit="1" customWidth="1"/>
    <col min="10" max="11" width="24.83203125" style="4" bestFit="1" customWidth="1"/>
    <col min="12" max="12" width="22.83203125" style="4" bestFit="1" customWidth="1"/>
    <col min="13" max="14" width="24.5" style="4" bestFit="1" customWidth="1"/>
    <col min="15" max="15" width="11.33203125" style="4" bestFit="1" customWidth="1"/>
    <col min="16" max="16384" width="8.83203125" style="4"/>
  </cols>
  <sheetData>
    <row r="1" spans="1:6" s="3" customFormat="1" ht="48" customHeight="1">
      <c r="A1" s="67" t="s">
        <v>105</v>
      </c>
      <c r="B1" s="65" t="s">
        <v>138</v>
      </c>
      <c r="C1" s="65" t="s">
        <v>139</v>
      </c>
      <c r="D1" s="66" t="s">
        <v>140</v>
      </c>
      <c r="E1" s="65" t="s">
        <v>20</v>
      </c>
      <c r="F1" s="65" t="s">
        <v>21</v>
      </c>
    </row>
    <row r="2" spans="1:6" ht="17" customHeight="1" thickBot="1">
      <c r="A2" s="69" t="s">
        <v>130</v>
      </c>
      <c r="B2" s="35"/>
      <c r="C2" s="35"/>
      <c r="D2" s="35"/>
      <c r="E2" s="35"/>
    </row>
    <row r="3" spans="1:6">
      <c r="A3" s="114" t="s">
        <v>74</v>
      </c>
      <c r="B3" s="115"/>
      <c r="C3" s="115"/>
      <c r="D3" s="149"/>
      <c r="E3" s="150"/>
      <c r="F3" s="150"/>
    </row>
    <row r="4" spans="1:6">
      <c r="A4" s="48"/>
      <c r="B4" s="48"/>
      <c r="C4" s="48"/>
    </row>
    <row r="5" spans="1:6">
      <c r="A5" s="72" t="s">
        <v>121</v>
      </c>
      <c r="B5" s="23"/>
      <c r="C5" s="23"/>
      <c r="D5" s="23"/>
      <c r="E5" s="23"/>
      <c r="F5" s="59" t="s">
        <v>61</v>
      </c>
    </row>
    <row r="6" spans="1:6">
      <c r="A6" s="70" t="s">
        <v>122</v>
      </c>
      <c r="B6" s="71">
        <v>0</v>
      </c>
      <c r="C6" s="62">
        <f>C9</f>
        <v>1</v>
      </c>
      <c r="D6" s="23"/>
      <c r="E6" s="23"/>
      <c r="F6" s="59" t="s">
        <v>62</v>
      </c>
    </row>
    <row r="7" spans="1:6">
      <c r="A7" s="70" t="s">
        <v>166</v>
      </c>
      <c r="B7" s="71">
        <v>3</v>
      </c>
      <c r="C7" s="62">
        <f>C9</f>
        <v>1</v>
      </c>
      <c r="D7" s="23"/>
      <c r="E7" s="23"/>
      <c r="F7" s="59"/>
    </row>
    <row r="8" spans="1:6">
      <c r="A8" s="70" t="s">
        <v>167</v>
      </c>
      <c r="B8" s="71">
        <v>7</v>
      </c>
      <c r="C8" s="62">
        <f>C9</f>
        <v>1</v>
      </c>
      <c r="D8" s="23"/>
      <c r="E8" s="23"/>
      <c r="F8" s="59"/>
    </row>
    <row r="9" spans="1:6">
      <c r="A9" s="70" t="s">
        <v>41</v>
      </c>
      <c r="B9" s="71">
        <v>10</v>
      </c>
      <c r="C9" s="71">
        <v>1</v>
      </c>
      <c r="D9" s="23">
        <f>B9*C9</f>
        <v>10</v>
      </c>
      <c r="E9" s="27">
        <f>D9/$D$69</f>
        <v>9.0909090909090912E-2</v>
      </c>
      <c r="F9" s="59"/>
    </row>
    <row r="10" spans="1:6" s="6" customFormat="1">
      <c r="B10" s="20"/>
      <c r="C10" s="20"/>
      <c r="D10" s="20"/>
      <c r="E10" s="20"/>
      <c r="F10" s="57"/>
    </row>
    <row r="11" spans="1:6">
      <c r="A11" s="72" t="s">
        <v>108</v>
      </c>
      <c r="B11" s="23"/>
      <c r="C11" s="23"/>
      <c r="D11" s="23"/>
      <c r="E11" s="23"/>
      <c r="F11" s="59" t="s">
        <v>63</v>
      </c>
    </row>
    <row r="12" spans="1:6">
      <c r="A12" s="70" t="s">
        <v>221</v>
      </c>
      <c r="B12" s="71">
        <v>0</v>
      </c>
      <c r="C12" s="62">
        <f>C17</f>
        <v>2</v>
      </c>
      <c r="D12" s="23"/>
      <c r="E12" s="23"/>
      <c r="F12" s="59" t="s">
        <v>125</v>
      </c>
    </row>
    <row r="13" spans="1:6">
      <c r="A13" s="70" t="s">
        <v>37</v>
      </c>
      <c r="B13" s="71">
        <v>3</v>
      </c>
      <c r="C13" s="62">
        <f>C17</f>
        <v>2</v>
      </c>
      <c r="D13" s="23"/>
      <c r="E13" s="23"/>
      <c r="F13" s="59"/>
    </row>
    <row r="14" spans="1:6">
      <c r="A14" s="70" t="s">
        <v>38</v>
      </c>
      <c r="B14" s="71">
        <v>6</v>
      </c>
      <c r="C14" s="62">
        <f>C17</f>
        <v>2</v>
      </c>
      <c r="D14" s="23"/>
      <c r="E14" s="23"/>
      <c r="F14" s="59"/>
    </row>
    <row r="15" spans="1:6">
      <c r="A15" s="70" t="s">
        <v>40</v>
      </c>
      <c r="B15" s="71">
        <v>9</v>
      </c>
      <c r="C15" s="62">
        <f>C17</f>
        <v>2</v>
      </c>
      <c r="D15" s="23"/>
      <c r="E15" s="23"/>
      <c r="F15" s="59"/>
    </row>
    <row r="16" spans="1:6">
      <c r="A16" s="70" t="s">
        <v>6</v>
      </c>
      <c r="B16" s="71">
        <v>10</v>
      </c>
      <c r="C16" s="62">
        <f>C17</f>
        <v>2</v>
      </c>
      <c r="D16" s="23"/>
      <c r="E16" s="23"/>
      <c r="F16" s="59"/>
    </row>
    <row r="17" spans="1:6">
      <c r="A17" s="70" t="s">
        <v>129</v>
      </c>
      <c r="B17" s="71">
        <v>10</v>
      </c>
      <c r="C17" s="71">
        <v>2</v>
      </c>
      <c r="D17" s="23">
        <f>B17*C17</f>
        <v>20</v>
      </c>
      <c r="E17" s="27">
        <f>D17/$D$69</f>
        <v>0.18181818181818182</v>
      </c>
      <c r="F17" s="59"/>
    </row>
    <row r="18" spans="1:6" s="6" customFormat="1">
      <c r="B18" s="20"/>
      <c r="C18" s="20"/>
      <c r="D18" s="20"/>
      <c r="E18" s="20"/>
      <c r="F18" s="57"/>
    </row>
    <row r="19" spans="1:6">
      <c r="A19" s="72" t="s">
        <v>22</v>
      </c>
      <c r="B19" s="23"/>
      <c r="C19" s="23"/>
      <c r="D19" s="23"/>
      <c r="E19" s="23"/>
      <c r="F19" s="59" t="s">
        <v>27</v>
      </c>
    </row>
    <row r="20" spans="1:6">
      <c r="A20" s="70" t="s">
        <v>171</v>
      </c>
      <c r="B20" s="71">
        <v>0</v>
      </c>
      <c r="C20" s="62">
        <f>C22</f>
        <v>1</v>
      </c>
      <c r="D20" s="23"/>
      <c r="E20" s="23"/>
      <c r="F20" s="59" t="s">
        <v>28</v>
      </c>
    </row>
    <row r="21" spans="1:6">
      <c r="A21" s="70" t="s">
        <v>64</v>
      </c>
      <c r="B21" s="71">
        <v>5</v>
      </c>
      <c r="C21" s="62">
        <f>C22</f>
        <v>1</v>
      </c>
      <c r="D21" s="23"/>
      <c r="E21" s="23"/>
      <c r="F21" s="59"/>
    </row>
    <row r="22" spans="1:6">
      <c r="A22" s="70" t="s">
        <v>157</v>
      </c>
      <c r="B22" s="71">
        <v>10</v>
      </c>
      <c r="C22" s="71">
        <v>1</v>
      </c>
      <c r="D22" s="23">
        <v>10</v>
      </c>
      <c r="E22" s="27">
        <f>D22/$D$69</f>
        <v>9.0909090909090912E-2</v>
      </c>
      <c r="F22" s="59"/>
    </row>
    <row r="23" spans="1:6" s="6" customFormat="1">
      <c r="B23" s="20"/>
      <c r="C23" s="20"/>
      <c r="D23" s="20"/>
      <c r="E23" s="49"/>
      <c r="F23" s="57"/>
    </row>
    <row r="24" spans="1:6" s="6" customFormat="1">
      <c r="A24" s="143" t="s">
        <v>47</v>
      </c>
      <c r="B24" s="144"/>
      <c r="C24" s="144"/>
      <c r="D24" s="151"/>
      <c r="E24" s="152"/>
      <c r="F24" s="152"/>
    </row>
    <row r="26" spans="1:6">
      <c r="A26" s="72" t="s">
        <v>45</v>
      </c>
      <c r="B26" s="23"/>
      <c r="C26" s="23"/>
      <c r="D26" s="23"/>
      <c r="E26" s="23"/>
      <c r="F26" s="59" t="s">
        <v>29</v>
      </c>
    </row>
    <row r="27" spans="1:6" ht="12" customHeight="1">
      <c r="A27" s="70" t="s">
        <v>1</v>
      </c>
      <c r="B27" s="71">
        <v>0</v>
      </c>
      <c r="C27" s="62">
        <f>C31</f>
        <v>2</v>
      </c>
      <c r="D27" s="23"/>
      <c r="E27" s="23"/>
      <c r="F27" s="59" t="s">
        <v>90</v>
      </c>
    </row>
    <row r="28" spans="1:6">
      <c r="A28" s="70" t="s">
        <v>230</v>
      </c>
      <c r="B28" s="71">
        <v>2</v>
      </c>
      <c r="C28" s="62">
        <f>C31</f>
        <v>2</v>
      </c>
      <c r="D28" s="23"/>
      <c r="E28" s="23"/>
      <c r="F28" s="59"/>
    </row>
    <row r="29" spans="1:6">
      <c r="A29" s="70" t="s">
        <v>141</v>
      </c>
      <c r="B29" s="71">
        <v>5</v>
      </c>
      <c r="C29" s="62">
        <f>C31</f>
        <v>2</v>
      </c>
      <c r="D29" s="23"/>
      <c r="E29" s="23"/>
      <c r="F29" s="59"/>
    </row>
    <row r="30" spans="1:6">
      <c r="A30" s="70" t="s">
        <v>109</v>
      </c>
      <c r="B30" s="71">
        <v>7</v>
      </c>
      <c r="C30" s="62">
        <f>C31</f>
        <v>2</v>
      </c>
      <c r="D30" s="23"/>
      <c r="E30" s="23"/>
      <c r="F30" s="59"/>
    </row>
    <row r="31" spans="1:6">
      <c r="A31" s="70" t="s">
        <v>110</v>
      </c>
      <c r="B31" s="71">
        <v>10</v>
      </c>
      <c r="C31" s="71">
        <v>2</v>
      </c>
      <c r="D31" s="23"/>
      <c r="E31" s="23"/>
      <c r="F31" s="59"/>
    </row>
    <row r="32" spans="1:6" s="6" customFormat="1">
      <c r="B32" s="20"/>
      <c r="C32" s="20"/>
      <c r="D32" s="23"/>
      <c r="E32" s="23"/>
      <c r="F32" s="57"/>
    </row>
    <row r="33" spans="1:6">
      <c r="A33" s="72" t="s">
        <v>42</v>
      </c>
      <c r="B33" s="23"/>
      <c r="C33" s="23"/>
      <c r="D33" s="23"/>
      <c r="E33" s="23"/>
      <c r="F33" s="59" t="s">
        <v>91</v>
      </c>
    </row>
    <row r="34" spans="1:6">
      <c r="A34" s="70" t="s">
        <v>0</v>
      </c>
      <c r="B34" s="71">
        <v>0</v>
      </c>
      <c r="C34" s="62">
        <f>C38</f>
        <v>1</v>
      </c>
      <c r="D34" s="23"/>
      <c r="E34" s="23"/>
      <c r="F34" s="59" t="s">
        <v>226</v>
      </c>
    </row>
    <row r="35" spans="1:6">
      <c r="A35" s="70" t="s">
        <v>142</v>
      </c>
      <c r="B35" s="71">
        <v>2</v>
      </c>
      <c r="C35" s="62">
        <f>C38</f>
        <v>1</v>
      </c>
      <c r="D35" s="23"/>
      <c r="E35" s="23"/>
      <c r="F35" s="59"/>
    </row>
    <row r="36" spans="1:6">
      <c r="A36" s="70" t="s">
        <v>143</v>
      </c>
      <c r="B36" s="71">
        <v>5</v>
      </c>
      <c r="C36" s="62">
        <f>C38</f>
        <v>1</v>
      </c>
      <c r="D36" s="23"/>
      <c r="E36" s="23"/>
      <c r="F36" s="59"/>
    </row>
    <row r="37" spans="1:6">
      <c r="A37" s="70" t="s">
        <v>111</v>
      </c>
      <c r="B37" s="71">
        <v>7</v>
      </c>
      <c r="C37" s="62">
        <f>C38</f>
        <v>1</v>
      </c>
      <c r="D37" s="23"/>
      <c r="E37" s="23"/>
      <c r="F37" s="59"/>
    </row>
    <row r="38" spans="1:6">
      <c r="A38" s="70" t="s">
        <v>112</v>
      </c>
      <c r="B38" s="71">
        <v>10</v>
      </c>
      <c r="C38" s="71">
        <v>1</v>
      </c>
      <c r="D38" s="23"/>
      <c r="E38" s="23"/>
      <c r="F38" s="59"/>
    </row>
    <row r="39" spans="1:6" s="6" customFormat="1">
      <c r="B39" s="20"/>
      <c r="C39" s="20"/>
      <c r="D39" s="23"/>
      <c r="E39" s="23"/>
      <c r="F39" s="57"/>
    </row>
    <row r="40" spans="1:6">
      <c r="A40" s="72" t="s">
        <v>97</v>
      </c>
      <c r="B40" s="23"/>
      <c r="C40" s="23"/>
      <c r="D40" s="23"/>
      <c r="E40" s="23"/>
      <c r="F40" s="59" t="s">
        <v>227</v>
      </c>
    </row>
    <row r="41" spans="1:6">
      <c r="A41" s="70" t="s">
        <v>113</v>
      </c>
      <c r="B41" s="23"/>
      <c r="C41" s="71">
        <v>0.2</v>
      </c>
      <c r="D41" s="23"/>
      <c r="E41" s="23"/>
      <c r="F41" s="59" t="s">
        <v>235</v>
      </c>
    </row>
    <row r="42" spans="1:6">
      <c r="A42" s="70" t="s">
        <v>98</v>
      </c>
      <c r="B42" s="23"/>
      <c r="C42" s="71">
        <v>0.5</v>
      </c>
      <c r="D42" s="23"/>
      <c r="E42" s="23"/>
      <c r="F42" s="59"/>
    </row>
    <row r="43" spans="1:6">
      <c r="A43" s="70" t="s">
        <v>99</v>
      </c>
      <c r="B43" s="23"/>
      <c r="C43" s="71">
        <v>1</v>
      </c>
      <c r="D43" s="23">
        <f>(B31*C31+B38*C38)*C43</f>
        <v>30</v>
      </c>
      <c r="E43" s="27">
        <f>D43/$D$69</f>
        <v>0.27272727272727271</v>
      </c>
      <c r="F43" s="59"/>
    </row>
    <row r="44" spans="1:6" s="6" customFormat="1">
      <c r="B44" s="20"/>
      <c r="C44" s="20"/>
      <c r="D44" s="20"/>
      <c r="E44" s="20"/>
      <c r="F44" s="57"/>
    </row>
    <row r="45" spans="1:6">
      <c r="A45" s="72" t="s">
        <v>100</v>
      </c>
      <c r="B45" s="23"/>
      <c r="C45" s="23"/>
      <c r="D45" s="23"/>
      <c r="E45" s="23"/>
      <c r="F45" s="59" t="s">
        <v>236</v>
      </c>
    </row>
    <row r="46" spans="1:6">
      <c r="A46" s="70" t="s">
        <v>211</v>
      </c>
      <c r="B46" s="71">
        <v>0</v>
      </c>
      <c r="C46" s="62">
        <f>C50</f>
        <v>1</v>
      </c>
      <c r="D46" s="23"/>
      <c r="E46" s="23"/>
      <c r="F46" s="59" t="s">
        <v>237</v>
      </c>
    </row>
    <row r="47" spans="1:6">
      <c r="A47" s="70" t="s">
        <v>210</v>
      </c>
      <c r="B47" s="71">
        <v>1</v>
      </c>
      <c r="C47" s="62">
        <f>C50</f>
        <v>1</v>
      </c>
      <c r="D47" s="23"/>
      <c r="E47" s="23"/>
      <c r="F47" s="59"/>
    </row>
    <row r="48" spans="1:6">
      <c r="A48" s="70" t="s">
        <v>209</v>
      </c>
      <c r="B48" s="71">
        <v>3</v>
      </c>
      <c r="C48" s="62">
        <f>C50</f>
        <v>1</v>
      </c>
      <c r="D48" s="23"/>
      <c r="E48" s="23"/>
      <c r="F48" s="59"/>
    </row>
    <row r="49" spans="1:6">
      <c r="A49" s="70" t="s">
        <v>208</v>
      </c>
      <c r="B49" s="71">
        <v>6</v>
      </c>
      <c r="C49" s="62">
        <f>C50</f>
        <v>1</v>
      </c>
      <c r="D49" s="23"/>
      <c r="E49" s="23"/>
      <c r="F49" s="59"/>
    </row>
    <row r="50" spans="1:6">
      <c r="A50" s="70" t="s">
        <v>102</v>
      </c>
      <c r="B50" s="71">
        <v>10</v>
      </c>
      <c r="C50" s="71">
        <v>1</v>
      </c>
      <c r="D50" s="23">
        <f>B50*C50</f>
        <v>10</v>
      </c>
      <c r="E50" s="27">
        <f>D50/$D$69</f>
        <v>9.0909090909090912E-2</v>
      </c>
      <c r="F50" s="59"/>
    </row>
    <row r="51" spans="1:6" s="6" customFormat="1">
      <c r="B51" s="20"/>
      <c r="C51" s="20"/>
      <c r="D51" s="20"/>
      <c r="E51" s="20"/>
      <c r="F51" s="57"/>
    </row>
    <row r="52" spans="1:6">
      <c r="A52" s="72" t="s">
        <v>101</v>
      </c>
      <c r="B52" s="23"/>
      <c r="C52" s="23"/>
      <c r="D52" s="23"/>
      <c r="E52" s="23"/>
      <c r="F52" s="59" t="s">
        <v>238</v>
      </c>
    </row>
    <row r="53" spans="1:6">
      <c r="A53" s="70" t="s">
        <v>115</v>
      </c>
      <c r="B53" s="71">
        <v>0</v>
      </c>
      <c r="C53" s="62">
        <f>C57</f>
        <v>1</v>
      </c>
      <c r="D53" s="23"/>
      <c r="E53" s="23"/>
      <c r="F53" s="59" t="s">
        <v>87</v>
      </c>
    </row>
    <row r="54" spans="1:6">
      <c r="A54" s="70" t="s">
        <v>212</v>
      </c>
      <c r="B54" s="71">
        <v>1</v>
      </c>
      <c r="C54" s="62">
        <f>C57</f>
        <v>1</v>
      </c>
      <c r="D54" s="23"/>
      <c r="E54" s="23"/>
      <c r="F54" s="59"/>
    </row>
    <row r="55" spans="1:6">
      <c r="A55" s="70" t="s">
        <v>213</v>
      </c>
      <c r="B55" s="71">
        <v>3</v>
      </c>
      <c r="C55" s="62">
        <f>C57</f>
        <v>1</v>
      </c>
      <c r="D55" s="23"/>
      <c r="E55" s="23"/>
      <c r="F55" s="59"/>
    </row>
    <row r="56" spans="1:6">
      <c r="A56" s="70" t="s">
        <v>114</v>
      </c>
      <c r="B56" s="71">
        <v>6</v>
      </c>
      <c r="C56" s="62">
        <f>C57</f>
        <v>1</v>
      </c>
      <c r="D56" s="23"/>
      <c r="E56" s="23"/>
      <c r="F56" s="59"/>
    </row>
    <row r="57" spans="1:6">
      <c r="A57" s="70" t="s">
        <v>39</v>
      </c>
      <c r="B57" s="71">
        <v>10</v>
      </c>
      <c r="C57" s="71">
        <v>1</v>
      </c>
      <c r="D57" s="23">
        <f>B57*C57</f>
        <v>10</v>
      </c>
      <c r="E57" s="27">
        <f>D57/$D$69</f>
        <v>9.0909090909090912E-2</v>
      </c>
      <c r="F57" s="59"/>
    </row>
    <row r="58" spans="1:6" s="6" customFormat="1">
      <c r="B58" s="20"/>
      <c r="C58" s="20"/>
      <c r="D58" s="20"/>
      <c r="E58" s="20"/>
      <c r="F58" s="57"/>
    </row>
    <row r="59" spans="1:6">
      <c r="A59" s="72" t="s">
        <v>119</v>
      </c>
      <c r="B59" s="23"/>
      <c r="C59" s="23"/>
      <c r="D59" s="23"/>
      <c r="E59" s="23"/>
      <c r="F59" s="59" t="s">
        <v>88</v>
      </c>
    </row>
    <row r="60" spans="1:6">
      <c r="A60" s="70" t="s">
        <v>124</v>
      </c>
      <c r="B60" s="71">
        <v>0</v>
      </c>
      <c r="C60" s="62">
        <f>C62</f>
        <v>1</v>
      </c>
      <c r="D60" s="23"/>
      <c r="E60" s="23"/>
      <c r="F60" s="59" t="s">
        <v>174</v>
      </c>
    </row>
    <row r="61" spans="1:6">
      <c r="A61" s="70" t="s">
        <v>133</v>
      </c>
      <c r="B61" s="71">
        <v>3</v>
      </c>
      <c r="C61" s="62">
        <f>C62</f>
        <v>1</v>
      </c>
      <c r="D61" s="23"/>
      <c r="E61" s="23"/>
      <c r="F61" s="59"/>
    </row>
    <row r="62" spans="1:6">
      <c r="A62" s="70" t="s">
        <v>220</v>
      </c>
      <c r="B62" s="71">
        <v>10</v>
      </c>
      <c r="C62" s="71">
        <v>1</v>
      </c>
      <c r="D62" s="23">
        <f>B62*C62</f>
        <v>10</v>
      </c>
      <c r="E62" s="27">
        <f>D62/$D$69</f>
        <v>9.0909090909090912E-2</v>
      </c>
      <c r="F62" s="59"/>
    </row>
    <row r="63" spans="1:6" s="6" customFormat="1">
      <c r="B63" s="20"/>
      <c r="C63" s="20"/>
      <c r="D63" s="20"/>
      <c r="E63" s="20"/>
      <c r="F63" s="57"/>
    </row>
    <row r="64" spans="1:6">
      <c r="A64" s="72" t="s">
        <v>131</v>
      </c>
      <c r="B64" s="23"/>
      <c r="C64" s="23"/>
      <c r="D64" s="23"/>
      <c r="E64" s="23"/>
      <c r="F64" s="59" t="s">
        <v>65</v>
      </c>
    </row>
    <row r="65" spans="1:6">
      <c r="A65" s="70" t="s">
        <v>132</v>
      </c>
      <c r="B65" s="71">
        <v>0</v>
      </c>
      <c r="C65" s="62">
        <f>C68</f>
        <v>1</v>
      </c>
      <c r="D65" s="23"/>
      <c r="E65" s="23"/>
      <c r="F65" s="59" t="s">
        <v>66</v>
      </c>
    </row>
    <row r="66" spans="1:6">
      <c r="A66" s="70" t="s">
        <v>4</v>
      </c>
      <c r="B66" s="71">
        <v>2</v>
      </c>
      <c r="C66" s="62">
        <f>C68</f>
        <v>1</v>
      </c>
      <c r="D66" s="23"/>
      <c r="E66" s="23"/>
      <c r="F66" s="59"/>
    </row>
    <row r="67" spans="1:6">
      <c r="A67" s="70" t="s">
        <v>172</v>
      </c>
      <c r="B67" s="71">
        <v>10</v>
      </c>
      <c r="C67" s="62">
        <f>C68</f>
        <v>1</v>
      </c>
      <c r="D67" s="23"/>
      <c r="E67" s="23"/>
      <c r="F67" s="59"/>
    </row>
    <row r="68" spans="1:6">
      <c r="A68" s="70" t="s">
        <v>26</v>
      </c>
      <c r="B68" s="71">
        <v>10</v>
      </c>
      <c r="C68" s="71">
        <v>1</v>
      </c>
      <c r="D68" s="29">
        <f>B68*C68</f>
        <v>10</v>
      </c>
      <c r="E68" s="30">
        <f>D68/$D$69</f>
        <v>9.0909090909090912E-2</v>
      </c>
      <c r="F68" s="59"/>
    </row>
    <row r="69" spans="1:6" s="6" customFormat="1">
      <c r="B69" s="25" t="s">
        <v>164</v>
      </c>
      <c r="D69" s="31">
        <f>SUM(D5:D68)</f>
        <v>110</v>
      </c>
      <c r="E69" s="32">
        <f>SUM(E2:E68)</f>
        <v>1</v>
      </c>
      <c r="F69" s="57"/>
    </row>
    <row r="70" spans="1:6" s="6" customFormat="1" ht="13" thickBot="1">
      <c r="A70" s="14"/>
      <c r="B70" s="21"/>
      <c r="C70" s="21"/>
      <c r="D70" s="21"/>
      <c r="E70" s="21"/>
      <c r="F70" s="60"/>
    </row>
    <row r="71" spans="1:6" s="6" customFormat="1">
      <c r="A71" s="33"/>
      <c r="B71" s="34"/>
      <c r="C71" s="34"/>
      <c r="D71" s="34"/>
      <c r="E71" s="34"/>
      <c r="F71" s="57"/>
    </row>
    <row r="72" spans="1:6" s="6" customFormat="1">
      <c r="A72" s="26" t="s">
        <v>57</v>
      </c>
      <c r="B72" s="20"/>
      <c r="C72" s="20"/>
      <c r="D72" s="20"/>
      <c r="E72" s="20"/>
      <c r="F72" s="57"/>
    </row>
    <row r="73" spans="1:6" s="6" customFormat="1">
      <c r="A73" s="26"/>
      <c r="B73" s="20"/>
      <c r="C73" s="20"/>
      <c r="D73" s="20"/>
      <c r="E73" s="20"/>
      <c r="F73" s="57"/>
    </row>
    <row r="74" spans="1:6" s="6" customFormat="1">
      <c r="A74" s="146" t="s">
        <v>184</v>
      </c>
      <c r="B74" s="147"/>
      <c r="C74" s="147"/>
      <c r="D74" s="146"/>
      <c r="E74" s="147"/>
      <c r="F74" s="147"/>
    </row>
    <row r="76" spans="1:6">
      <c r="A76" s="72" t="s">
        <v>144</v>
      </c>
      <c r="B76" s="23"/>
      <c r="C76" s="23"/>
      <c r="D76" s="23"/>
      <c r="E76" s="23"/>
      <c r="F76" s="59" t="s">
        <v>67</v>
      </c>
    </row>
    <row r="77" spans="1:6">
      <c r="A77" s="70" t="s">
        <v>76</v>
      </c>
      <c r="B77" s="71">
        <v>1</v>
      </c>
      <c r="C77" s="62">
        <f>C80</f>
        <v>1</v>
      </c>
      <c r="D77" s="23"/>
      <c r="E77" s="23"/>
      <c r="F77" s="59" t="s">
        <v>8</v>
      </c>
    </row>
    <row r="78" spans="1:6">
      <c r="A78" s="70" t="s">
        <v>103</v>
      </c>
      <c r="B78" s="71">
        <v>3</v>
      </c>
      <c r="C78" s="62">
        <f>C80</f>
        <v>1</v>
      </c>
      <c r="D78" s="23"/>
      <c r="E78" s="23"/>
      <c r="F78" s="59"/>
    </row>
    <row r="79" spans="1:6">
      <c r="A79" s="70" t="s">
        <v>175</v>
      </c>
      <c r="B79" s="71">
        <v>6</v>
      </c>
      <c r="C79" s="62">
        <f>C80</f>
        <v>1</v>
      </c>
      <c r="D79" s="23"/>
      <c r="E79" s="23"/>
      <c r="F79" s="59"/>
    </row>
    <row r="80" spans="1:6">
      <c r="A80" s="70" t="s">
        <v>165</v>
      </c>
      <c r="B80" s="71">
        <v>10</v>
      </c>
      <c r="C80" s="71">
        <v>1</v>
      </c>
      <c r="D80" s="23">
        <f>B80*C80</f>
        <v>10</v>
      </c>
      <c r="E80" s="27">
        <f>D80/$D$133</f>
        <v>7.1428571428571425E-2</v>
      </c>
      <c r="F80" s="59"/>
    </row>
    <row r="82" spans="1:6">
      <c r="A82" s="72" t="s">
        <v>242</v>
      </c>
      <c r="B82" s="23"/>
      <c r="C82" s="23"/>
      <c r="D82" s="23"/>
      <c r="E82" s="23"/>
      <c r="F82" s="59" t="s">
        <v>9</v>
      </c>
    </row>
    <row r="83" spans="1:6">
      <c r="A83" s="73" t="s">
        <v>116</v>
      </c>
      <c r="B83" s="71">
        <v>0</v>
      </c>
      <c r="C83" s="62">
        <f>C86</f>
        <v>1</v>
      </c>
      <c r="D83" s="23"/>
      <c r="E83" s="23"/>
      <c r="F83" s="59" t="s">
        <v>10</v>
      </c>
    </row>
    <row r="84" spans="1:6">
      <c r="A84" s="73" t="s">
        <v>24</v>
      </c>
      <c r="B84" s="71">
        <v>3</v>
      </c>
      <c r="C84" s="62">
        <f>C86</f>
        <v>1</v>
      </c>
      <c r="D84" s="23"/>
      <c r="E84" s="23"/>
      <c r="F84" s="59"/>
    </row>
    <row r="85" spans="1:6">
      <c r="A85" s="73" t="s">
        <v>5</v>
      </c>
      <c r="B85" s="71">
        <v>6</v>
      </c>
      <c r="C85" s="62">
        <f>C86</f>
        <v>1</v>
      </c>
      <c r="D85" s="23"/>
      <c r="E85" s="23"/>
      <c r="F85" s="59"/>
    </row>
    <row r="86" spans="1:6">
      <c r="A86" s="73" t="s">
        <v>150</v>
      </c>
      <c r="B86" s="71">
        <v>10</v>
      </c>
      <c r="C86" s="71">
        <v>1</v>
      </c>
      <c r="D86" s="23">
        <f>B86*C86</f>
        <v>10</v>
      </c>
      <c r="E86" s="27">
        <f>D86/$D$133</f>
        <v>7.1428571428571425E-2</v>
      </c>
      <c r="F86" s="59"/>
    </row>
    <row r="88" spans="1:6">
      <c r="A88" s="72" t="s">
        <v>225</v>
      </c>
      <c r="B88" s="23"/>
      <c r="C88" s="23"/>
      <c r="D88" s="23"/>
      <c r="E88" s="23"/>
      <c r="F88" s="59" t="s">
        <v>11</v>
      </c>
    </row>
    <row r="89" spans="1:6">
      <c r="A89" s="70" t="s">
        <v>154</v>
      </c>
      <c r="B89" s="71">
        <v>1</v>
      </c>
      <c r="C89" s="62">
        <f>C93</f>
        <v>2</v>
      </c>
      <c r="D89" s="23"/>
      <c r="E89" s="23"/>
      <c r="F89" s="59" t="s">
        <v>12</v>
      </c>
    </row>
    <row r="90" spans="1:6">
      <c r="A90" s="70" t="s">
        <v>18</v>
      </c>
      <c r="B90" s="71">
        <v>2</v>
      </c>
      <c r="C90" s="62">
        <f>C93</f>
        <v>2</v>
      </c>
      <c r="D90" s="23"/>
      <c r="E90" s="23"/>
      <c r="F90" s="59"/>
    </row>
    <row r="91" spans="1:6">
      <c r="A91" s="70" t="s">
        <v>94</v>
      </c>
      <c r="B91" s="71">
        <v>3</v>
      </c>
      <c r="C91" s="62">
        <f>C93</f>
        <v>2</v>
      </c>
      <c r="D91" s="23"/>
      <c r="E91" s="23"/>
      <c r="F91" s="59"/>
    </row>
    <row r="92" spans="1:6">
      <c r="A92" s="70" t="s">
        <v>95</v>
      </c>
      <c r="B92" s="71">
        <v>6</v>
      </c>
      <c r="C92" s="62">
        <f>C93</f>
        <v>2</v>
      </c>
      <c r="D92" s="23"/>
      <c r="E92" s="23"/>
      <c r="F92" s="59"/>
    </row>
    <row r="93" spans="1:6">
      <c r="A93" s="70" t="s">
        <v>107</v>
      </c>
      <c r="B93" s="71">
        <v>10</v>
      </c>
      <c r="C93" s="71">
        <v>2</v>
      </c>
      <c r="D93" s="23">
        <f>B93*C93</f>
        <v>20</v>
      </c>
      <c r="E93" s="27">
        <f>D93/$D$133</f>
        <v>0.14285714285714285</v>
      </c>
      <c r="F93" s="59"/>
    </row>
    <row r="94" spans="1:6">
      <c r="A94" s="6"/>
      <c r="B94" s="20"/>
      <c r="C94" s="20"/>
    </row>
    <row r="95" spans="1:6">
      <c r="A95" s="74" t="s">
        <v>46</v>
      </c>
      <c r="B95" s="24"/>
      <c r="C95" s="24"/>
      <c r="D95" s="24"/>
      <c r="E95" s="24"/>
      <c r="F95" s="61" t="s">
        <v>82</v>
      </c>
    </row>
    <row r="96" spans="1:6">
      <c r="A96" s="75" t="s">
        <v>154</v>
      </c>
      <c r="B96" s="77">
        <v>1</v>
      </c>
      <c r="C96" s="63">
        <f>C100</f>
        <v>2</v>
      </c>
      <c r="D96" s="24"/>
      <c r="E96" s="24"/>
      <c r="F96" s="61" t="s">
        <v>83</v>
      </c>
    </row>
    <row r="97" spans="1:6">
      <c r="A97" s="75" t="s">
        <v>18</v>
      </c>
      <c r="B97" s="77">
        <v>2</v>
      </c>
      <c r="C97" s="63">
        <f>C100</f>
        <v>2</v>
      </c>
      <c r="D97" s="24"/>
      <c r="E97" s="24"/>
      <c r="F97" s="61"/>
    </row>
    <row r="98" spans="1:6">
      <c r="A98" s="75" t="s">
        <v>94</v>
      </c>
      <c r="B98" s="77">
        <v>3</v>
      </c>
      <c r="C98" s="63">
        <f>C100</f>
        <v>2</v>
      </c>
      <c r="D98" s="24"/>
      <c r="E98" s="24"/>
      <c r="F98" s="61"/>
    </row>
    <row r="99" spans="1:6">
      <c r="A99" s="75" t="s">
        <v>95</v>
      </c>
      <c r="B99" s="77">
        <v>6</v>
      </c>
      <c r="C99" s="63">
        <f>C100</f>
        <v>2</v>
      </c>
      <c r="D99" s="24"/>
      <c r="E99" s="24"/>
      <c r="F99" s="61"/>
    </row>
    <row r="100" spans="1:6">
      <c r="A100" s="75" t="s">
        <v>107</v>
      </c>
      <c r="B100" s="77">
        <v>10</v>
      </c>
      <c r="C100" s="77">
        <v>2</v>
      </c>
      <c r="D100" s="24">
        <f>B100*C100</f>
        <v>20</v>
      </c>
      <c r="E100" s="28">
        <f>D100/$D$133</f>
        <v>0.14285714285714285</v>
      </c>
      <c r="F100" s="61"/>
    </row>
    <row r="102" spans="1:6">
      <c r="A102" s="74" t="s">
        <v>118</v>
      </c>
      <c r="B102" s="24"/>
      <c r="C102" s="24"/>
      <c r="D102" s="24"/>
      <c r="E102" s="24"/>
      <c r="F102" s="61" t="s">
        <v>84</v>
      </c>
    </row>
    <row r="103" spans="1:6">
      <c r="A103" s="75" t="s">
        <v>104</v>
      </c>
      <c r="B103" s="77">
        <v>0</v>
      </c>
      <c r="C103" s="63">
        <f>C107</f>
        <v>1</v>
      </c>
      <c r="D103" s="24"/>
      <c r="E103" s="24"/>
      <c r="F103" s="61" t="s">
        <v>85</v>
      </c>
    </row>
    <row r="104" spans="1:6">
      <c r="A104" s="75" t="s">
        <v>17</v>
      </c>
      <c r="B104" s="77">
        <v>1</v>
      </c>
      <c r="C104" s="63">
        <f>C107</f>
        <v>1</v>
      </c>
      <c r="D104" s="24"/>
      <c r="E104" s="24"/>
      <c r="F104" s="61"/>
    </row>
    <row r="105" spans="1:6">
      <c r="A105" s="75" t="s">
        <v>48</v>
      </c>
      <c r="B105" s="77">
        <v>3</v>
      </c>
      <c r="C105" s="63">
        <f>C107</f>
        <v>1</v>
      </c>
      <c r="D105" s="24"/>
      <c r="E105" s="24"/>
      <c r="F105" s="61"/>
    </row>
    <row r="106" spans="1:6">
      <c r="A106" s="75" t="s">
        <v>49</v>
      </c>
      <c r="B106" s="77">
        <v>6</v>
      </c>
      <c r="C106" s="63">
        <f>C107</f>
        <v>1</v>
      </c>
      <c r="D106" s="24"/>
      <c r="E106" s="24"/>
      <c r="F106" s="61"/>
    </row>
    <row r="107" spans="1:6">
      <c r="A107" s="75" t="s">
        <v>50</v>
      </c>
      <c r="B107" s="77">
        <v>10</v>
      </c>
      <c r="C107" s="77">
        <v>1</v>
      </c>
      <c r="D107" s="24">
        <f>B107*C107</f>
        <v>10</v>
      </c>
      <c r="E107" s="28">
        <f>D107/$D$133</f>
        <v>7.1428571428571425E-2</v>
      </c>
      <c r="F107" s="61"/>
    </row>
    <row r="109" spans="1:6">
      <c r="A109" s="74" t="s">
        <v>32</v>
      </c>
      <c r="B109" s="24"/>
      <c r="C109" s="24"/>
      <c r="D109" s="24"/>
      <c r="E109" s="24"/>
      <c r="F109" s="61" t="s">
        <v>86</v>
      </c>
    </row>
    <row r="110" spans="1:6">
      <c r="A110" s="75" t="s">
        <v>104</v>
      </c>
      <c r="B110" s="77">
        <v>0</v>
      </c>
      <c r="C110" s="63">
        <f>C114</f>
        <v>2</v>
      </c>
      <c r="D110" s="24"/>
      <c r="E110" s="24"/>
      <c r="F110" s="61" t="s">
        <v>14</v>
      </c>
    </row>
    <row r="111" spans="1:6">
      <c r="A111" s="75" t="s">
        <v>17</v>
      </c>
      <c r="B111" s="77">
        <v>1</v>
      </c>
      <c r="C111" s="63">
        <f>C114</f>
        <v>2</v>
      </c>
      <c r="D111" s="24"/>
      <c r="E111" s="24"/>
      <c r="F111" s="61"/>
    </row>
    <row r="112" spans="1:6">
      <c r="A112" s="75" t="s">
        <v>48</v>
      </c>
      <c r="B112" s="77">
        <v>3</v>
      </c>
      <c r="C112" s="63">
        <f>C114</f>
        <v>2</v>
      </c>
      <c r="D112" s="24"/>
      <c r="E112" s="24"/>
      <c r="F112" s="61"/>
    </row>
    <row r="113" spans="1:6">
      <c r="A113" s="75" t="s">
        <v>49</v>
      </c>
      <c r="B113" s="77">
        <v>6</v>
      </c>
      <c r="C113" s="63">
        <f>C114</f>
        <v>2</v>
      </c>
      <c r="D113" s="24"/>
      <c r="E113" s="24"/>
      <c r="F113" s="61"/>
    </row>
    <row r="114" spans="1:6">
      <c r="A114" s="75" t="s">
        <v>50</v>
      </c>
      <c r="B114" s="77">
        <v>10</v>
      </c>
      <c r="C114" s="77">
        <v>2</v>
      </c>
      <c r="D114" s="24">
        <f>B114*C114</f>
        <v>20</v>
      </c>
      <c r="E114" s="28">
        <f>D114/$D$133</f>
        <v>0.14285714285714285</v>
      </c>
      <c r="F114" s="61"/>
    </row>
    <row r="116" spans="1:6">
      <c r="A116" s="74" t="s">
        <v>197</v>
      </c>
      <c r="B116" s="24"/>
      <c r="C116" s="24"/>
      <c r="D116" s="24"/>
      <c r="E116" s="24"/>
      <c r="F116" s="61" t="s">
        <v>15</v>
      </c>
    </row>
    <row r="117" spans="1:6">
      <c r="A117" s="75" t="s">
        <v>51</v>
      </c>
      <c r="B117" s="77">
        <v>0</v>
      </c>
      <c r="C117" s="63">
        <f>C121</f>
        <v>2</v>
      </c>
      <c r="D117" s="24"/>
      <c r="E117" s="24"/>
      <c r="F117" s="61" t="s">
        <v>16</v>
      </c>
    </row>
    <row r="118" spans="1:6">
      <c r="A118" s="75" t="s">
        <v>234</v>
      </c>
      <c r="B118" s="77">
        <v>1</v>
      </c>
      <c r="C118" s="63">
        <f>C121</f>
        <v>2</v>
      </c>
      <c r="D118" s="24"/>
      <c r="E118" s="24"/>
      <c r="F118" s="61"/>
    </row>
    <row r="119" spans="1:6">
      <c r="A119" s="75" t="s">
        <v>92</v>
      </c>
      <c r="B119" s="77">
        <v>3</v>
      </c>
      <c r="C119" s="63">
        <f>C121</f>
        <v>2</v>
      </c>
      <c r="D119" s="24"/>
      <c r="E119" s="24"/>
      <c r="F119" s="61"/>
    </row>
    <row r="120" spans="1:6">
      <c r="A120" s="75" t="s">
        <v>206</v>
      </c>
      <c r="B120" s="77">
        <v>6</v>
      </c>
      <c r="C120" s="63">
        <f>C121</f>
        <v>2</v>
      </c>
      <c r="D120" s="24"/>
      <c r="E120" s="24"/>
      <c r="F120" s="61"/>
    </row>
    <row r="121" spans="1:6">
      <c r="A121" s="75" t="s">
        <v>207</v>
      </c>
      <c r="B121" s="77">
        <v>10</v>
      </c>
      <c r="C121" s="77">
        <v>2</v>
      </c>
      <c r="D121" s="24">
        <f>B121*C121</f>
        <v>20</v>
      </c>
      <c r="E121" s="28">
        <f>D121/$D$133</f>
        <v>0.14285714285714285</v>
      </c>
      <c r="F121" s="61"/>
    </row>
    <row r="122" spans="1:6">
      <c r="A122" s="6"/>
      <c r="B122" s="20"/>
      <c r="C122" s="20"/>
    </row>
    <row r="123" spans="1:6">
      <c r="A123" s="74" t="s">
        <v>123</v>
      </c>
      <c r="B123" s="24"/>
      <c r="C123" s="24"/>
      <c r="D123" s="24"/>
      <c r="E123" s="24"/>
      <c r="F123" s="61" t="s">
        <v>134</v>
      </c>
    </row>
    <row r="124" spans="1:6">
      <c r="A124" s="76" t="s">
        <v>13</v>
      </c>
      <c r="B124" s="77">
        <v>1</v>
      </c>
      <c r="C124" s="63">
        <f>C127</f>
        <v>2</v>
      </c>
      <c r="D124" s="24"/>
      <c r="E124" s="24"/>
      <c r="F124" s="61" t="s">
        <v>135</v>
      </c>
    </row>
    <row r="125" spans="1:6">
      <c r="A125" s="76" t="s">
        <v>3</v>
      </c>
      <c r="B125" s="77">
        <v>3</v>
      </c>
      <c r="C125" s="63">
        <f>C127</f>
        <v>2</v>
      </c>
      <c r="D125" s="24"/>
      <c r="E125" s="24"/>
      <c r="F125" s="61"/>
    </row>
    <row r="126" spans="1:6">
      <c r="A126" s="76" t="s">
        <v>25</v>
      </c>
      <c r="B126" s="77">
        <v>6</v>
      </c>
      <c r="C126" s="63">
        <f>C127</f>
        <v>2</v>
      </c>
      <c r="D126" s="24"/>
      <c r="E126" s="24"/>
      <c r="F126" s="61"/>
    </row>
    <row r="127" spans="1:6">
      <c r="A127" s="76" t="s">
        <v>2</v>
      </c>
      <c r="B127" s="77">
        <v>10</v>
      </c>
      <c r="C127" s="77">
        <v>2</v>
      </c>
      <c r="D127" s="52">
        <f>B127*C127</f>
        <v>20</v>
      </c>
      <c r="E127" s="53">
        <f>D127/$D$133</f>
        <v>0.14285714285714285</v>
      </c>
      <c r="F127" s="61"/>
    </row>
    <row r="128" spans="1:6">
      <c r="A128" s="22"/>
      <c r="B128" s="20"/>
      <c r="C128" s="20"/>
      <c r="D128" s="34"/>
      <c r="E128" s="36"/>
    </row>
    <row r="129" spans="1:7">
      <c r="A129" s="74" t="s">
        <v>257</v>
      </c>
      <c r="B129" s="24"/>
      <c r="C129" s="24"/>
      <c r="D129" s="24"/>
      <c r="E129" s="24"/>
      <c r="F129" s="61" t="s">
        <v>136</v>
      </c>
    </row>
    <row r="130" spans="1:7">
      <c r="A130" s="75" t="s">
        <v>239</v>
      </c>
      <c r="B130" s="77">
        <v>0</v>
      </c>
      <c r="C130" s="63">
        <f>C132</f>
        <v>1</v>
      </c>
      <c r="D130" s="24"/>
      <c r="E130" s="24"/>
      <c r="F130" s="61" t="s">
        <v>137</v>
      </c>
    </row>
    <row r="131" spans="1:7">
      <c r="A131" s="75" t="s">
        <v>43</v>
      </c>
      <c r="B131" s="77">
        <v>5</v>
      </c>
      <c r="C131" s="63"/>
      <c r="D131" s="24"/>
      <c r="E131" s="24"/>
      <c r="F131" s="61"/>
    </row>
    <row r="132" spans="1:7">
      <c r="A132" s="75" t="s">
        <v>44</v>
      </c>
      <c r="B132" s="77">
        <v>10</v>
      </c>
      <c r="C132" s="77">
        <v>1</v>
      </c>
      <c r="D132" s="50">
        <f>B132*C132</f>
        <v>10</v>
      </c>
      <c r="E132" s="51">
        <f>D132/$D$133</f>
        <v>7.1428571428571425E-2</v>
      </c>
      <c r="F132" s="61"/>
    </row>
    <row r="133" spans="1:7">
      <c r="D133" s="20">
        <f>SUM(D76:D132)</f>
        <v>140</v>
      </c>
      <c r="E133" s="32">
        <f>SUM(E80:E132)</f>
        <v>0.99999999999999978</v>
      </c>
    </row>
    <row r="134" spans="1:7" ht="13" thickBot="1">
      <c r="A134" s="15"/>
      <c r="B134" s="19"/>
      <c r="C134" s="19"/>
      <c r="D134" s="19"/>
      <c r="E134" s="19"/>
      <c r="F134" s="58"/>
      <c r="G134" s="4">
        <f>SUM(G106:G133)</f>
        <v>0</v>
      </c>
    </row>
    <row r="138" spans="1:7">
      <c r="A138" s="4" t="s">
        <v>148</v>
      </c>
    </row>
    <row r="139" spans="1:7">
      <c r="A139" s="72" t="s">
        <v>149</v>
      </c>
    </row>
    <row r="140" spans="1:7">
      <c r="A140" s="73" t="s">
        <v>145</v>
      </c>
    </row>
    <row r="141" spans="1:7">
      <c r="A141" s="73" t="s">
        <v>146</v>
      </c>
    </row>
    <row r="142" spans="1:7">
      <c r="A142" s="73" t="s">
        <v>182</v>
      </c>
    </row>
    <row r="143" spans="1:7">
      <c r="A143" s="73" t="s">
        <v>147</v>
      </c>
    </row>
  </sheetData>
  <sheetProtection sheet="1" objects="1" scenarios="1"/>
  <mergeCells count="6">
    <mergeCell ref="A3:C3"/>
    <mergeCell ref="A24:C24"/>
    <mergeCell ref="A74:C74"/>
    <mergeCell ref="D3:F3"/>
    <mergeCell ref="D24:F24"/>
    <mergeCell ref="D74:F74"/>
  </mergeCells>
  <phoneticPr fontId="7" type="noConversion"/>
  <hyperlinks>
    <hyperlink ref="A74:C74" location="Depts!A1" display="Section 4: Project Effort (affects Effort axis)"/>
  </hyperlinks>
  <pageMargins left="0.25" right="0.25" top="0.25" bottom="0.25" header="0.3" footer="0.3"/>
  <rowBreaks count="1" manualBreakCount="1">
    <brk id="114" max="16383" man="1"/>
  </rowBreaks>
  <ignoredErrors>
    <ignoredError sqref="D69" emptyCellReference="1"/>
  </ignoredErrors>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Graph</vt:lpstr>
      <vt:lpstr>All Projects</vt:lpstr>
      <vt:lpstr>iPad Lab</vt:lpstr>
      <vt:lpstr>DA Flea</vt:lpstr>
      <vt:lpstr>CalPERS</vt:lpstr>
      <vt:lpstr>BDMS Purchasing</vt:lpstr>
      <vt:lpstr>Drop Down 1</vt:lpstr>
      <vt:lpstr>Drop Down 2</vt:lpstr>
    </vt:vector>
  </TitlesOfParts>
  <Company>Butte-Glenn Community College District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MillerAnd</dc:creator>
  <cp:lastModifiedBy>Pippa</cp:lastModifiedBy>
  <cp:lastPrinted>2012-03-07T19:22:03Z</cp:lastPrinted>
  <dcterms:created xsi:type="dcterms:W3CDTF">2009-03-31T16:24:02Z</dcterms:created>
  <dcterms:modified xsi:type="dcterms:W3CDTF">2012-03-08T22:22:21Z</dcterms:modified>
</cp:coreProperties>
</file>