
<file path=[Content_Types].xml><?xml version="1.0" encoding="utf-8"?>
<Types xmlns="http://schemas.openxmlformats.org/package/2006/content-types">
  <Override PartName="/docProps/core.xml" ContentType="application/vnd.openxmlformats-package.core-properties+xml"/>
  <Override PartName="/docProps/app.xml" ContentType="application/vnd.openxmlformats-officedocument.extended-properties+xml"/>
  <Override PartName="/xl/worksheets/sheet6.xml" ContentType="application/vnd.openxmlformats-officedocument.spreadsheetml.worksheet+xml"/>
  <Override PartName="/xl/sharedStrings.xml" ContentType="application/vnd.openxmlformats-officedocument.spreadsheetml.sharedStrings+xml"/>
  <Default Extension="xml" ContentType="application/xml"/>
  <Override PartName="/xl/workbook.xml" ContentType="application/vnd.openxmlformats-officedocument.spreadsheetml.sheet.main+xml"/>
  <Override PartName="/xl/worksheets/sheet7.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10.xml" ContentType="application/vnd.openxmlformats-officedocument.spreadsheetml.worksheet+xml"/>
  <Override PartName="/xl/worksheets/sheet4.xml" ContentType="application/vnd.openxmlformats-officedocument.spreadsheetml.worksheet+xml"/>
  <Override PartName="/xl/worksheets/sheet8.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worksheets/sheet5.xml" ContentType="application/vnd.openxmlformats-officedocument.spreadsheetml.worksheet+xml"/>
  <Override PartName="/xl/worksheets/sheet9.xml" ContentType="application/vnd.openxmlformats-officedocument.spreadsheetml.worksheet+xml"/>
  <Default Extension="rels" ContentType="application/vnd.openxmlformats-package.relationship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autoCompressPictures="0"/>
  <bookViews>
    <workbookView xWindow="12680" yWindow="2000" windowWidth="15480" windowHeight="11640" tabRatio="738"/>
  </bookViews>
  <sheets>
    <sheet name="2" sheetId="17" r:id="rId1"/>
    <sheet name="4" sheetId="15" r:id="rId2"/>
    <sheet name="5" sheetId="14" r:id="rId3"/>
    <sheet name="6" sheetId="13" r:id="rId4"/>
    <sheet name="7" sheetId="12" r:id="rId5"/>
    <sheet name="8" sheetId="11" r:id="rId6"/>
    <sheet name="9" sheetId="10" r:id="rId7"/>
    <sheet name="10" sheetId="1" r:id="rId8"/>
    <sheet name="Drop Down 1" sheetId="7" r:id="rId9"/>
    <sheet name="Drop Down 2" sheetId="2" r:id="rId10"/>
  </sheets>
  <definedNames>
    <definedName name="Benefits">'Drop Down 2'!$A$60:$A$62</definedName>
    <definedName name="BPC">'Drop Down 2'!$A$83:$A$86</definedName>
    <definedName name="Category">'Drop Down 1'!$A$13:$A$18</definedName>
    <definedName name="ClientSatisfaction">'Drop Down 2'!$A$41:$A$43</definedName>
    <definedName name="Complexity">'Drop Down 2'!$A$124:$A$127</definedName>
    <definedName name="Cost">'Drop Down 2'!$A$103:$A$107</definedName>
    <definedName name="CostOngoing">'Drop Down 2'!$A$110:$A$114</definedName>
    <definedName name="Criticality">'Drop Down 2'!$A$12:$A$17</definedName>
    <definedName name="Departments">'Drop Down 2'!$A$77:$A$80</definedName>
    <definedName name="Employees">'Drop Down 2'!$A$34:$A$38</definedName>
    <definedName name="FinancialImpact">'Drop Down 2'!$A$46:$A$50</definedName>
    <definedName name="FTE">'Drop Down 2'!$A$96:$A$100</definedName>
    <definedName name="Hosting">'Drop Down 2'!$A$130:$A$132</definedName>
    <definedName name="Maximum_Value">'Drop Down 2'!#REF!</definedName>
    <definedName name="NH">'Drop Down 2'!#REF!</definedName>
    <definedName name="NonIT_FTE">'Drop Down 2'!$A$89:$A$93</definedName>
    <definedName name="_xlnm.Print_Area" localSheetId="9">'Drop Down 2'!$A$1:$F$135</definedName>
    <definedName name="ScoreBenefits">'Drop Down 2'!$A$60:$C$62</definedName>
    <definedName name="ScoreBPC">'Drop Down 2'!$A$83:$C$86</definedName>
    <definedName name="ScoreCategory">'Drop Down 1'!$A$13:$A$18</definedName>
    <definedName name="ScoreClientSatisfaction">'Drop Down 2'!$A$41:$C$43</definedName>
    <definedName name="ScoreComplexity">'Drop Down 2'!$A$124:$C$127</definedName>
    <definedName name="ScoreCost">'Drop Down 2'!$A$103:$C$107</definedName>
    <definedName name="ScoreCostOngoing">'Drop Down 2'!$A$110:$C$114</definedName>
    <definedName name="ScoreCriticality">'Drop Down 2'!$A$12:$C$17</definedName>
    <definedName name="ScoreDepartments">'Drop Down 2'!$A$77:$C$80</definedName>
    <definedName name="ScoreEmployees">'Drop Down 2'!$A$34:$C$38</definedName>
    <definedName name="ScoreFinancialImpact">'Drop Down 2'!$A$46:$C$50</definedName>
    <definedName name="ScoreHosting">'Drop Down 2'!$A$130:$C$132</definedName>
    <definedName name="ScoreIT_FTE">'Drop Down 2'!$A$96:$C$100</definedName>
    <definedName name="ScoreLMH">'Drop Down 2'!#REF!</definedName>
    <definedName name="ScoreNH">'Drop Down 2'!#REF!</definedName>
    <definedName name="ScoreNonIT_FTE">'Drop Down 2'!$A$89:$C$93</definedName>
    <definedName name="ScoreSponsorsPriority">'Drop Down 2'!$A$20:$C$22</definedName>
    <definedName name="ScoreStrategicAlignment">'Drop Down 2'!$A$6:$C$9</definedName>
    <definedName name="ScoreStudents">'Drop Down 2'!$A$27:$C$31</definedName>
    <definedName name="ScoreTime">'Drop Down 2'!$A$117:$C$121</definedName>
    <definedName name="ScoreTimeSavings">'Drop Down 2'!$A$53:$C$57</definedName>
    <definedName name="ScoreUniqueServices">'Drop Down 2'!$A$65:$C$68</definedName>
    <definedName name="ScoreVLVH">'Drop Down 2'!#REF!</definedName>
    <definedName name="SponsorsPriority">'Drop Down 2'!$A$20:$A$22</definedName>
    <definedName name="StrategicAlignment">'Drop Down 2'!$A$6:$A$9</definedName>
    <definedName name="Students">'Drop Down 2'!$A$27:$A$31</definedName>
    <definedName name="Time">'Drop Down 2'!$A$117:$A$121</definedName>
    <definedName name="TimeSavings">'Drop Down 2'!$A$53:$A$57</definedName>
    <definedName name="UniqueServices">'Drop Down 2'!$A$65:$A$68</definedName>
    <definedName name="VLVH">'Drop Down 2'!#REF!</definedName>
    <definedName name="YN">'Drop Down 1'!$A$4:$A$5</definedName>
    <definedName name="YNNA">'Drop Down 1'!$A$8:$A$10</definedName>
  </definedNames>
  <calcPr calcId="130407"/>
  <extLst>
    <ext xmlns:mx="http://schemas.microsoft.com/office/mac/excel/2008/main" uri="http://schemas.microsoft.com/office/mac/excel/2008/main">
      <mx:ArchID Flags="2"/>
    </ext>
  </extLst>
</workbook>
</file>

<file path=xl/calcChain.xml><?xml version="1.0" encoding="utf-8"?>
<calcChain xmlns="http://schemas.openxmlformats.org/spreadsheetml/2006/main">
  <c r="A18" i="1"/>
  <c r="A20"/>
  <c r="A14"/>
  <c r="A9"/>
  <c r="A29"/>
  <c r="A28"/>
  <c r="A22"/>
  <c r="A27"/>
  <c r="A26"/>
  <c r="A25"/>
  <c r="A23"/>
  <c r="A24"/>
  <c r="A21"/>
  <c r="A11"/>
  <c r="A12"/>
  <c r="C17"/>
  <c r="C16"/>
  <c r="C15"/>
  <c r="A17"/>
  <c r="A16"/>
  <c r="A15"/>
  <c r="A10"/>
  <c r="B31"/>
  <c r="B32"/>
  <c r="B33"/>
  <c r="B31" i="17"/>
  <c r="A29"/>
  <c r="A28"/>
  <c r="A27"/>
  <c r="A26"/>
  <c r="A25"/>
  <c r="A24"/>
  <c r="A23"/>
  <c r="A22"/>
  <c r="A21"/>
  <c r="A20"/>
  <c r="A18"/>
  <c r="C17"/>
  <c r="A17"/>
  <c r="C16"/>
  <c r="A16"/>
  <c r="C15"/>
  <c r="A15"/>
  <c r="A14"/>
  <c r="A12"/>
  <c r="A11"/>
  <c r="A10"/>
  <c r="A9"/>
  <c r="B33"/>
  <c r="B32"/>
  <c r="B31" i="15"/>
  <c r="A29"/>
  <c r="A28"/>
  <c r="A27"/>
  <c r="A26"/>
  <c r="A25"/>
  <c r="A24"/>
  <c r="A23"/>
  <c r="A22"/>
  <c r="A21"/>
  <c r="A20"/>
  <c r="A18"/>
  <c r="C17"/>
  <c r="A17"/>
  <c r="C16"/>
  <c r="A16"/>
  <c r="C15"/>
  <c r="A15"/>
  <c r="A14"/>
  <c r="A12"/>
  <c r="A11"/>
  <c r="A10"/>
  <c r="A9"/>
  <c r="B33"/>
  <c r="B32"/>
  <c r="B31" i="14"/>
  <c r="A29"/>
  <c r="A28"/>
  <c r="A27"/>
  <c r="A26"/>
  <c r="A25"/>
  <c r="A24"/>
  <c r="A23"/>
  <c r="A22"/>
  <c r="A21"/>
  <c r="A20"/>
  <c r="A18"/>
  <c r="C17"/>
  <c r="A17"/>
  <c r="C16"/>
  <c r="A16"/>
  <c r="C15"/>
  <c r="A15"/>
  <c r="A14"/>
  <c r="A12"/>
  <c r="A11"/>
  <c r="A10"/>
  <c r="A9"/>
  <c r="B33"/>
  <c r="B32"/>
  <c r="B31" i="13"/>
  <c r="A29"/>
  <c r="A28"/>
  <c r="A27"/>
  <c r="A26"/>
  <c r="A25"/>
  <c r="A24"/>
  <c r="A23"/>
  <c r="A22"/>
  <c r="A21"/>
  <c r="A20"/>
  <c r="A18"/>
  <c r="C17"/>
  <c r="A17"/>
  <c r="C16"/>
  <c r="A16"/>
  <c r="C15"/>
  <c r="A15"/>
  <c r="A14"/>
  <c r="A12"/>
  <c r="A11"/>
  <c r="A10"/>
  <c r="A9"/>
  <c r="B33"/>
  <c r="B32"/>
  <c r="B31" i="12"/>
  <c r="A29"/>
  <c r="A28"/>
  <c r="A27"/>
  <c r="A26"/>
  <c r="A25"/>
  <c r="A24"/>
  <c r="A23"/>
  <c r="A22"/>
  <c r="A21"/>
  <c r="A20"/>
  <c r="A18"/>
  <c r="C17"/>
  <c r="A17"/>
  <c r="C16"/>
  <c r="A16"/>
  <c r="C15"/>
  <c r="A15"/>
  <c r="A14"/>
  <c r="A12"/>
  <c r="A11"/>
  <c r="A10"/>
  <c r="A9"/>
  <c r="B33"/>
  <c r="B32"/>
  <c r="B31" i="11"/>
  <c r="A29"/>
  <c r="A28"/>
  <c r="A27"/>
  <c r="A26"/>
  <c r="A25"/>
  <c r="A24"/>
  <c r="A23"/>
  <c r="A22"/>
  <c r="A21"/>
  <c r="A20"/>
  <c r="A18"/>
  <c r="C17"/>
  <c r="A17"/>
  <c r="C16"/>
  <c r="A16"/>
  <c r="C15"/>
  <c r="A15"/>
  <c r="A14"/>
  <c r="A12"/>
  <c r="A11"/>
  <c r="A10"/>
  <c r="A9"/>
  <c r="B33"/>
  <c r="B32"/>
  <c r="B31" i="10"/>
  <c r="A29"/>
  <c r="A28"/>
  <c r="A27"/>
  <c r="A26"/>
  <c r="A25"/>
  <c r="A24"/>
  <c r="A23"/>
  <c r="A22"/>
  <c r="A21"/>
  <c r="A20"/>
  <c r="A18"/>
  <c r="C17"/>
  <c r="A17"/>
  <c r="C16"/>
  <c r="A16"/>
  <c r="C15"/>
  <c r="A15"/>
  <c r="A14"/>
  <c r="A12"/>
  <c r="A11"/>
  <c r="A10"/>
  <c r="A9"/>
  <c r="B33"/>
  <c r="B32"/>
  <c r="C27" i="2"/>
  <c r="C36"/>
  <c r="C46"/>
  <c r="C53"/>
  <c r="D9"/>
  <c r="D17"/>
  <c r="D43"/>
  <c r="D50"/>
  <c r="D57"/>
  <c r="D62"/>
  <c r="D68"/>
  <c r="D69"/>
  <c r="E57"/>
  <c r="C79"/>
  <c r="C84"/>
  <c r="C96"/>
  <c r="C106"/>
  <c r="C110"/>
  <c r="C111"/>
  <c r="C112"/>
  <c r="C113"/>
  <c r="C117"/>
  <c r="C118"/>
  <c r="C119"/>
  <c r="C120"/>
  <c r="C124"/>
  <c r="C125"/>
  <c r="C126"/>
  <c r="C130"/>
  <c r="D80"/>
  <c r="D133"/>
  <c r="D86"/>
  <c r="D93"/>
  <c r="D100"/>
  <c r="D107"/>
  <c r="D114"/>
  <c r="D121"/>
  <c r="D127"/>
  <c r="D132"/>
  <c r="C14"/>
  <c r="C55"/>
  <c r="C85"/>
  <c r="C89"/>
  <c r="C98"/>
  <c r="C105"/>
  <c r="C8"/>
  <c r="C29"/>
  <c r="C35"/>
  <c r="C47"/>
  <c r="C78"/>
  <c r="C83"/>
  <c r="C104"/>
  <c r="G134"/>
  <c r="C15"/>
  <c r="C103"/>
  <c r="C99"/>
  <c r="C97"/>
  <c r="C92"/>
  <c r="C91"/>
  <c r="C90"/>
  <c r="C77"/>
  <c r="C67"/>
  <c r="C66"/>
  <c r="C65"/>
  <c r="C61"/>
  <c r="C60"/>
  <c r="C56"/>
  <c r="C54"/>
  <c r="C49"/>
  <c r="C48"/>
  <c r="C37"/>
  <c r="C34"/>
  <c r="C30"/>
  <c r="C28"/>
  <c r="C21"/>
  <c r="C20"/>
  <c r="C16"/>
  <c r="C13"/>
  <c r="C12"/>
  <c r="C6"/>
  <c r="C7"/>
  <c r="E17"/>
  <c r="E9"/>
  <c r="E50"/>
  <c r="E62"/>
  <c r="E22"/>
  <c r="E132"/>
  <c r="E107"/>
  <c r="E100"/>
  <c r="E86"/>
  <c r="E80"/>
  <c r="E121"/>
  <c r="E114"/>
  <c r="E93"/>
  <c r="E127"/>
  <c r="E68"/>
  <c r="E43"/>
  <c r="E69"/>
  <c r="E133"/>
</calcChain>
</file>

<file path=xl/sharedStrings.xml><?xml version="1.0" encoding="utf-8"?>
<sst xmlns="http://schemas.openxmlformats.org/spreadsheetml/2006/main" count="546" uniqueCount="271">
  <si>
    <t>Time to Implement (includes all IT and functional department work)</t>
    <phoneticPr fontId="7" type="noConversion"/>
  </si>
  <si>
    <t>Implementing a new Building Automation System - head end and once this is set up, buildings will be added to the system as they are brought online.  The head end provides for configuration controls and remote management into the system.  Four Foothill 5000 buildings pending remodel will use this new system.  Supports automation of heating and ventilation and lighting controls.  Resulting in energy savings.  Provides for remote monitoring and controls.  Current system, NOVAR is bringing its product line to 'end of life'.  This system will ultimately replace existing control systems previously deployed.  This new system will interoperate with multiple building systems, whereas the previous system did not.</t>
    <phoneticPr fontId="7" type="noConversion"/>
  </si>
  <si>
    <t>Plant Service, ETS, Gilbane</t>
    <phoneticPr fontId="7" type="noConversion"/>
  </si>
  <si>
    <t>Is necessary to comply with Regulatory / legal mandate</t>
    <phoneticPr fontId="7" type="noConversion"/>
  </si>
  <si>
    <t>PROJECT IMPACT</t>
    <phoneticPr fontId="7" type="noConversion"/>
  </si>
  <si>
    <t>Unique or duplicated services</t>
    <phoneticPr fontId="7" type="noConversion"/>
  </si>
  <si>
    <t>Building Automation System (BAS)</t>
    <phoneticPr fontId="7" type="noConversion"/>
  </si>
  <si>
    <t>Frank Nunez</t>
    <phoneticPr fontId="7" type="noConversion"/>
  </si>
  <si>
    <t>Sharon Luciw</t>
    <phoneticPr fontId="7" type="noConversion"/>
  </si>
  <si>
    <t>Frank Nunez</t>
    <phoneticPr fontId="7" type="noConversion"/>
  </si>
  <si>
    <t>Yes</t>
    <phoneticPr fontId="7" type="noConversion"/>
  </si>
  <si>
    <t>Yes</t>
    <phoneticPr fontId="7" type="noConversion"/>
  </si>
  <si>
    <t>Is critical for infrastructure improvement</t>
  </si>
  <si>
    <t>Energy consumption reduction.  Efficiencies gained by remote management.</t>
    <phoneticPr fontId="7" type="noConversion"/>
  </si>
  <si>
    <t>Additional Ongoing Support Required (functional departments)</t>
    <phoneticPr fontId="7" type="noConversion"/>
  </si>
  <si>
    <t>ScoreEmployees</t>
    <phoneticPr fontId="7" type="noConversion"/>
  </si>
  <si>
    <t>ClientSatisfaction</t>
    <phoneticPr fontId="7" type="noConversion"/>
  </si>
  <si>
    <t>User Project Lead:</t>
  </si>
  <si>
    <t>Affects few Students &lt;500</t>
    <phoneticPr fontId="7" type="noConversion"/>
  </si>
  <si>
    <t>Affects Many Students &gt;500</t>
    <phoneticPr fontId="7" type="noConversion"/>
  </si>
  <si>
    <t>Affects Few Employees &lt;50</t>
    <phoneticPr fontId="7" type="noConversion"/>
  </si>
  <si>
    <t>Affects Many Employees &gt;50</t>
    <phoneticPr fontId="7" type="noConversion"/>
  </si>
  <si>
    <t>Departments Involved in Implemenation (exclude ETS)</t>
    <phoneticPr fontId="7" type="noConversion"/>
  </si>
  <si>
    <t>Employees at one department in one college</t>
    <phoneticPr fontId="7" type="noConversion"/>
  </si>
  <si>
    <t>Employees at multiple departments in one college</t>
    <phoneticPr fontId="7" type="noConversion"/>
  </si>
  <si>
    <t>All employees across the district</t>
    <phoneticPr fontId="7" type="noConversion"/>
  </si>
  <si>
    <t>Possible change to "Business Process Change Required"</t>
    <phoneticPr fontId="7" type="noConversion"/>
  </si>
  <si>
    <t>How many are affected by significant business process change</t>
    <phoneticPr fontId="7" type="noConversion"/>
  </si>
  <si>
    <t>Single Functional Department / Academic Division</t>
    <phoneticPr fontId="7" type="noConversion"/>
  </si>
  <si>
    <t>Calculated Impact Score</t>
    <phoneticPr fontId="7" type="noConversion"/>
  </si>
  <si>
    <t>Calculated Effort Score</t>
    <phoneticPr fontId="7" type="noConversion"/>
  </si>
  <si>
    <t>Employees in multiple departments in both colleges &amp;/or  central services</t>
    <phoneticPr fontId="7" type="noConversion"/>
  </si>
  <si>
    <t>Cost is between $5k and $25k</t>
  </si>
  <si>
    <t>Banner integration including single sign on, functionalities, eSARS, consider replacement of STS &amp; Red Canyon</t>
    <phoneticPr fontId="7" type="noConversion"/>
  </si>
  <si>
    <t>List All Applicable Strategic Planning Goals, Commitmments,
 Objectives and SLOs  that this Project will Address</t>
    <phoneticPr fontId="7" type="noConversion"/>
  </si>
  <si>
    <t>Section 4: Project Effort (affects Effort axis)</t>
    <phoneticPr fontId="7" type="noConversion"/>
  </si>
  <si>
    <t>ScoreStudents</t>
    <phoneticPr fontId="7" type="noConversion"/>
  </si>
  <si>
    <t>Employees</t>
    <phoneticPr fontId="7" type="noConversion"/>
  </si>
  <si>
    <t>Time is between 2 weeks and 1 month total</t>
    <phoneticPr fontId="7" type="noConversion"/>
  </si>
  <si>
    <t>Time is between 1 month and 6 months total</t>
    <phoneticPr fontId="7" type="noConversion"/>
  </si>
  <si>
    <t>Time is &gt; 6 months total</t>
    <phoneticPr fontId="7" type="noConversion"/>
  </si>
  <si>
    <t>Increase is between $50k and $100k</t>
    <phoneticPr fontId="7" type="noConversion"/>
  </si>
  <si>
    <t>Increase is between $25k and $50k</t>
    <phoneticPr fontId="7" type="noConversion"/>
  </si>
  <si>
    <t>Increase is between $5k and $25k</t>
    <phoneticPr fontId="7" type="noConversion"/>
  </si>
  <si>
    <t>Increase is &lt; $5k</t>
    <phoneticPr fontId="7" type="noConversion"/>
  </si>
  <si>
    <t>Saves 11 to 25 hrs per week</t>
    <phoneticPr fontId="7" type="noConversion"/>
  </si>
  <si>
    <t>Saves 25 to 50 hrs per week</t>
    <phoneticPr fontId="7" type="noConversion"/>
  </si>
  <si>
    <t>Saves 50 to 75 hrs per week</t>
    <phoneticPr fontId="7" type="noConversion"/>
  </si>
  <si>
    <t>Saves &lt; 10 hrs per week</t>
    <phoneticPr fontId="7" type="noConversion"/>
  </si>
  <si>
    <t>No business process will need to change as a result</t>
    <phoneticPr fontId="7" type="noConversion"/>
  </si>
  <si>
    <t>Many business processes will need to change as a result</t>
    <phoneticPr fontId="7" type="noConversion"/>
  </si>
  <si>
    <t>IT Representative Filling Out form:</t>
    <phoneticPr fontId="7" type="noConversion"/>
  </si>
  <si>
    <t>Date Form Submitted:</t>
    <phoneticPr fontId="7" type="noConversion"/>
  </si>
  <si>
    <t>Has project been discussed with IT?</t>
    <phoneticPr fontId="7" type="noConversion"/>
  </si>
  <si>
    <t>Time is between 1 week and 2 weeks total</t>
    <phoneticPr fontId="7" type="noConversion"/>
  </si>
  <si>
    <t>ScoreClientSatisification</t>
    <phoneticPr fontId="7" type="noConversion"/>
  </si>
  <si>
    <t>FinancialImpact</t>
    <phoneticPr fontId="7" type="noConversion"/>
  </si>
  <si>
    <t>ScoreFinancialImpact</t>
    <phoneticPr fontId="7" type="noConversion"/>
  </si>
  <si>
    <t>TimeSavings</t>
    <phoneticPr fontId="7" type="noConversion"/>
  </si>
  <si>
    <t>Multiple Functional Departments / Academic Divisions at both colleges</t>
  </si>
  <si>
    <t>A few business processes will need to change as a result</t>
  </si>
  <si>
    <t>Available</t>
    <phoneticPr fontId="7" type="noConversion"/>
  </si>
  <si>
    <t>Student body system enhancement</t>
    <phoneticPr fontId="7" type="noConversion"/>
  </si>
  <si>
    <t>Project Category:</t>
  </si>
  <si>
    <t>Business Process Changes Required</t>
  </si>
  <si>
    <t>No</t>
  </si>
  <si>
    <t>Involves most departments across the district</t>
    <phoneticPr fontId="7" type="noConversion"/>
  </si>
  <si>
    <t>Supports / Enhances Achievement of a few</t>
    <phoneticPr fontId="7" type="noConversion"/>
  </si>
  <si>
    <t>Supports / Enhances Achievement of several</t>
    <phoneticPr fontId="7" type="noConversion"/>
  </si>
  <si>
    <t>Multiple Functional Departments / Academic Divisions at both colleges</t>
    <phoneticPr fontId="7" type="noConversion"/>
  </si>
  <si>
    <t>Substantial vendor interfaces, complex system relationships, data migration</t>
    <phoneticPr fontId="7" type="noConversion"/>
  </si>
  <si>
    <t>Simple vendor interface, no data migration</t>
    <phoneticPr fontId="7" type="noConversion"/>
  </si>
  <si>
    <t>Hardware / Application Hosting  by Vendor</t>
    <phoneticPr fontId="7" type="noConversion"/>
  </si>
  <si>
    <t>Probability of Realizing Benefits</t>
    <phoneticPr fontId="7" type="noConversion"/>
  </si>
  <si>
    <t>Relationship to Strategic Plan Elements (Goals, Commitments, Objectives &amp; SLOs)</t>
    <phoneticPr fontId="7" type="noConversion"/>
  </si>
  <si>
    <t>Not Aligned With Any</t>
    <phoneticPr fontId="7" type="noConversion"/>
  </si>
  <si>
    <t>Complexity of Implementation:</t>
  </si>
  <si>
    <t>Low Probability</t>
  </si>
  <si>
    <t>High Probability</t>
  </si>
  <si>
    <t>Will not enhance business, student, or instructional services</t>
    <phoneticPr fontId="7" type="noConversion"/>
  </si>
  <si>
    <t>Will moderately enhance business, student, or instructional services</t>
    <phoneticPr fontId="7" type="noConversion"/>
  </si>
  <si>
    <t>Will significantly enhance business, student, or instructional services</t>
    <phoneticPr fontId="7" type="noConversion"/>
  </si>
  <si>
    <t>SARS/eSARS integration phase III</t>
    <phoneticPr fontId="7" type="noConversion"/>
  </si>
  <si>
    <t>Student body system enhancement</t>
  </si>
  <si>
    <t>STACEY COOK</t>
    <phoneticPr fontId="7" type="noConversion"/>
  </si>
  <si>
    <t>CHIEN SHIH</t>
    <phoneticPr fontId="7" type="noConversion"/>
  </si>
  <si>
    <t>STACEY COOK</t>
    <phoneticPr fontId="7" type="noConversion"/>
  </si>
  <si>
    <t xml:space="preserve">SPRING, 2012 </t>
    <phoneticPr fontId="7" type="noConversion"/>
  </si>
  <si>
    <t>Will significantly enhance business, student, or instructional services</t>
  </si>
  <si>
    <t>Affects All students at both colleges</t>
  </si>
  <si>
    <t>High increase</t>
  </si>
  <si>
    <t>Saves 25 to 50 hrs per week</t>
  </si>
  <si>
    <t>Several business processes will need to change as a result</t>
  </si>
  <si>
    <t>Time is &gt; 6 months total</t>
  </si>
  <si>
    <t>Not available</t>
  </si>
  <si>
    <t>Will replace all existing systems which have similar functionality</t>
    <phoneticPr fontId="7" type="noConversion"/>
  </si>
  <si>
    <t>Project Category</t>
  </si>
  <si>
    <t>Section 2: Project Objectives and Criticality (affects Impact axis)</t>
    <phoneticPr fontId="7" type="noConversion"/>
  </si>
  <si>
    <t>Not applicable</t>
    <phoneticPr fontId="7" type="noConversion"/>
  </si>
  <si>
    <t>Not available</t>
    <phoneticPr fontId="7" type="noConversion"/>
  </si>
  <si>
    <t>Students Who Could Benefit (directly)</t>
    <phoneticPr fontId="7" type="noConversion"/>
  </si>
  <si>
    <t>Additional Ongoing Support Required (IT)</t>
    <phoneticPr fontId="7" type="noConversion"/>
  </si>
  <si>
    <t>No business process will need to change as a result</t>
  </si>
  <si>
    <t>Cost is &lt; $5k</t>
  </si>
  <si>
    <t>Not applicable</t>
  </si>
  <si>
    <t>Increase is &lt; $5k</t>
  </si>
  <si>
    <t>Section 3: Project Benefits (affects Impact axis)</t>
    <phoneticPr fontId="7" type="noConversion"/>
  </si>
  <si>
    <t>ASSESSMENT, COUNSELING, HEALTH SERVICES, DSS, STUDENT SUCCESS CENTER, LANGUAGE ARTS, OTI, BIO, PHYSICAL EDUCATION, MATH,TUTORING CENTER</t>
    <phoneticPr fontId="7" type="noConversion"/>
  </si>
  <si>
    <t>Between .50 and .75 FTE</t>
  </si>
  <si>
    <t>Cost is between $25k and $50k</t>
  </si>
  <si>
    <t>FHDA Police, Plant Services, College Facilities, ETS</t>
    <phoneticPr fontId="7" type="noConversion"/>
  </si>
  <si>
    <t>Sponsor's Priority</t>
    <phoneticPr fontId="7" type="noConversion"/>
  </si>
  <si>
    <t>N/A</t>
  </si>
  <si>
    <t>A few business processes will need to change as a result</t>
    <phoneticPr fontId="7" type="noConversion"/>
  </si>
  <si>
    <t>Some vendor interfaces, multiple system relationships, multiple dependencies</t>
    <phoneticPr fontId="7" type="noConversion"/>
  </si>
  <si>
    <t>Cost is &lt; $5k</t>
    <phoneticPr fontId="7" type="noConversion"/>
  </si>
  <si>
    <t>Cost is between $25k and $50k</t>
    <phoneticPr fontId="7" type="noConversion"/>
  </si>
  <si>
    <t>Cost is between $50k and $100k</t>
    <phoneticPr fontId="7" type="noConversion"/>
  </si>
  <si>
    <t>Cost is &gt; $100k</t>
    <phoneticPr fontId="7" type="noConversion"/>
  </si>
  <si>
    <t>Time is &lt; 1 week total</t>
    <phoneticPr fontId="7" type="noConversion"/>
  </si>
  <si>
    <t>Less than .25 FTE</t>
  </si>
  <si>
    <t>Less than .25 FTE</t>
    <phoneticPr fontId="7" type="noConversion"/>
  </si>
  <si>
    <t>Name the Participating Departments:</t>
    <phoneticPr fontId="7" type="noConversion"/>
  </si>
  <si>
    <t>Section 5: Final Prioritization Score</t>
    <phoneticPr fontId="7" type="noConversion"/>
  </si>
  <si>
    <t>High</t>
  </si>
  <si>
    <t>Project Title:</t>
  </si>
  <si>
    <t>Project Description:</t>
  </si>
  <si>
    <t>Requested Completion Date:</t>
  </si>
  <si>
    <t>Yes/No</t>
  </si>
  <si>
    <t>Section 1: General Project Information</t>
  </si>
  <si>
    <t>Facilities system enhancement</t>
    <phoneticPr fontId="7" type="noConversion"/>
  </si>
  <si>
    <t>Total Points</t>
    <phoneticPr fontId="7" type="noConversion"/>
  </si>
  <si>
    <t>PROJECT EFFORT</t>
    <phoneticPr fontId="7" type="noConversion"/>
  </si>
  <si>
    <t>Yes/No/NA</t>
    <phoneticPr fontId="7" type="noConversion"/>
  </si>
  <si>
    <t>IT infrastructure enhancement</t>
    <phoneticPr fontId="7" type="noConversion"/>
  </si>
  <si>
    <t>Administrative / business system enhancement</t>
    <phoneticPr fontId="7" type="noConversion"/>
  </si>
  <si>
    <t>Instructional system enhancement</t>
    <phoneticPr fontId="7" type="noConversion"/>
  </si>
  <si>
    <t>Between .50 and .75 FTE</t>
    <phoneticPr fontId="7" type="noConversion"/>
  </si>
  <si>
    <t>Between .75 and 1.0 FTE</t>
    <phoneticPr fontId="7" type="noConversion"/>
  </si>
  <si>
    <t>Functional Representative Filling Out Form:</t>
    <phoneticPr fontId="7" type="noConversion"/>
  </si>
  <si>
    <t>Expected Client Satisfaction</t>
    <phoneticPr fontId="7" type="noConversion"/>
  </si>
  <si>
    <t>Moderate increase</t>
    <phoneticPr fontId="7" type="noConversion"/>
  </si>
  <si>
    <t>High increase</t>
    <phoneticPr fontId="7" type="noConversion"/>
  </si>
  <si>
    <t>Financial Impact (annual net income increase):</t>
    <phoneticPr fontId="7" type="noConversion"/>
  </si>
  <si>
    <t>Time Savings</t>
    <phoneticPr fontId="7" type="noConversion"/>
  </si>
  <si>
    <t>Increase is &gt; $100k</t>
    <phoneticPr fontId="7" type="noConversion"/>
  </si>
  <si>
    <t>Multiple Functional Departments / Academic Divisions at one college</t>
    <phoneticPr fontId="7" type="noConversion"/>
  </si>
  <si>
    <t>Cost is between $50k and $100k</t>
  </si>
  <si>
    <t>Time is between 1 month and 6 months total</t>
  </si>
  <si>
    <t>Some vendor interfaces, multiple system relationships, multiple dependencies</t>
  </si>
  <si>
    <t>Saves &lt; 10 hrs per week</t>
  </si>
  <si>
    <t>Yes</t>
  </si>
  <si>
    <t>Other</t>
  </si>
  <si>
    <t>Low</t>
  </si>
  <si>
    <t>Medium</t>
  </si>
  <si>
    <t>UniqueServices</t>
    <phoneticPr fontId="7" type="noConversion"/>
  </si>
  <si>
    <t>ScoreUniqueServices</t>
    <phoneticPr fontId="7" type="noConversion"/>
  </si>
  <si>
    <t>Departments</t>
    <phoneticPr fontId="7" type="noConversion"/>
  </si>
  <si>
    <t>FTE</t>
    <phoneticPr fontId="7" type="noConversion"/>
  </si>
  <si>
    <t>ScoreIT_FTE</t>
    <phoneticPr fontId="7" type="noConversion"/>
  </si>
  <si>
    <t>Cost</t>
    <phoneticPr fontId="7" type="noConversion"/>
  </si>
  <si>
    <t>ScoreCost</t>
    <phoneticPr fontId="7" type="noConversion"/>
  </si>
  <si>
    <t>CostOngoing</t>
    <phoneticPr fontId="7" type="noConversion"/>
  </si>
  <si>
    <t>ScoreTimeSavings</t>
    <phoneticPr fontId="7" type="noConversion"/>
  </si>
  <si>
    <t>Benefits</t>
    <phoneticPr fontId="7" type="noConversion"/>
  </si>
  <si>
    <t>ScoreBenefits</t>
    <phoneticPr fontId="7" type="noConversion"/>
  </si>
  <si>
    <t>Life Safety - Public Address  System</t>
    <phoneticPr fontId="7" type="noConversion"/>
  </si>
  <si>
    <t>Life Safety - Fire Alarms</t>
    <phoneticPr fontId="7" type="noConversion"/>
  </si>
  <si>
    <t>Life Safety - Emergency Phones</t>
    <phoneticPr fontId="7" type="noConversion"/>
  </si>
  <si>
    <t>Facilities system enhancement</t>
  </si>
  <si>
    <t>Ron Levine and Frank Nunez</t>
    <phoneticPr fontId="7" type="noConversion"/>
  </si>
  <si>
    <t>Frank Nunez</t>
    <phoneticPr fontId="7" type="noConversion"/>
  </si>
  <si>
    <t>Not Aligned With Any</t>
  </si>
  <si>
    <t>Is critical for Health, Life, or Safety</t>
  </si>
  <si>
    <t>Saves 11 to 25 hrs per week</t>
  </si>
  <si>
    <t>Minimal reconfiguration of tables etc. on existing system</t>
  </si>
  <si>
    <t>Both colleges - Biological and health science, physical science, Fine Arts, Applied Technologies, College Services, Plant Operations, HVAC departments, All generator locations, Police</t>
  </si>
  <si>
    <t>Automatically calculated after sections 2-4 above are completed.</t>
    <phoneticPr fontId="7" type="noConversion"/>
  </si>
  <si>
    <t>Doesn't Affect Employees</t>
  </si>
  <si>
    <t>Doesn't Affect Students</t>
  </si>
  <si>
    <t>Substantial vendor interfaces, complex system relationships, data migration</t>
  </si>
  <si>
    <t>FHDA Police, Plant Services, College Facilities, ETS, All employees will need to be trained</t>
    <phoneticPr fontId="7" type="noConversion"/>
  </si>
  <si>
    <t>Will provide unique functionality</t>
  </si>
  <si>
    <t>Will duplicate some functionality of an existing system(s) at either college</t>
    <phoneticPr fontId="7" type="noConversion"/>
  </si>
  <si>
    <t>Several business processes will need to change as a result</t>
    <phoneticPr fontId="7" type="noConversion"/>
  </si>
  <si>
    <t>Is critical for Health, Life, or Safety</t>
    <phoneticPr fontId="7" type="noConversion"/>
  </si>
  <si>
    <t>Has funding already been identified?</t>
    <phoneticPr fontId="7" type="noConversion"/>
  </si>
  <si>
    <t>Critical to Achievement of one or more</t>
  </si>
  <si>
    <t>ScoreDepartments</t>
    <phoneticPr fontId="7" type="noConversion"/>
  </si>
  <si>
    <t>BPC</t>
    <phoneticPr fontId="7" type="noConversion"/>
  </si>
  <si>
    <t>ScoreBPC</t>
    <phoneticPr fontId="7" type="noConversion"/>
  </si>
  <si>
    <t>NonIT_FTE</t>
    <phoneticPr fontId="7" type="noConversion"/>
  </si>
  <si>
    <t>ScoreNonIT_FTE</t>
    <phoneticPr fontId="7" type="noConversion"/>
  </si>
  <si>
    <t>Saves &gt; 75 hrs per week</t>
    <phoneticPr fontId="7" type="noConversion"/>
  </si>
  <si>
    <t>Will duplicate most functionality of an existing system(s) at either college</t>
  </si>
  <si>
    <t>Even Probability (50/50)</t>
    <phoneticPr fontId="7" type="noConversion"/>
  </si>
  <si>
    <t>Complexity</t>
    <phoneticPr fontId="7" type="noConversion"/>
  </si>
  <si>
    <t>ScoreComplexity</t>
    <phoneticPr fontId="7" type="noConversion"/>
  </si>
  <si>
    <t>Hosting</t>
    <phoneticPr fontId="7" type="noConversion"/>
  </si>
  <si>
    <t>ScoreHosting</t>
    <phoneticPr fontId="7" type="noConversion"/>
  </si>
  <si>
    <t>Score</t>
    <phoneticPr fontId="7" type="noConversion"/>
  </si>
  <si>
    <t>Weight</t>
    <phoneticPr fontId="7" type="noConversion"/>
  </si>
  <si>
    <t>Max Value</t>
    <phoneticPr fontId="7" type="noConversion"/>
  </si>
  <si>
    <t>Is critical for infrastructure improvement</t>
    <phoneticPr fontId="7" type="noConversion"/>
  </si>
  <si>
    <t>Critical to Achievement of one or more</t>
    <phoneticPr fontId="7" type="noConversion"/>
  </si>
  <si>
    <t>Employees Who Could Benefit (directly)</t>
    <phoneticPr fontId="7" type="noConversion"/>
  </si>
  <si>
    <t>Administrative / business system enhancement</t>
  </si>
  <si>
    <t>Chien Shih</t>
  </si>
  <si>
    <t>To be in compliance with the CLERY Act.</t>
    <phoneticPr fontId="7" type="noConversion"/>
  </si>
  <si>
    <t>Time</t>
    <phoneticPr fontId="7" type="noConversion"/>
  </si>
  <si>
    <t>ScoreTime</t>
    <phoneticPr fontId="7" type="noConversion"/>
  </si>
  <si>
    <t>Goal is to have the old and new systems interoperate.  Unclear of all the IT elements and the dependency on ETS support.  Desire to place new system on a fiber network that would be separate from the District data network.  However, the fiber may use same pathways as District voice/data network cabling.</t>
    <phoneticPr fontId="7" type="noConversion"/>
  </si>
  <si>
    <t>Ron Levine, Brenda Visas</t>
    <phoneticPr fontId="7" type="noConversion"/>
  </si>
  <si>
    <t>Roseanne Sciacchitano (Art Heinrich)</t>
    <phoneticPr fontId="7" type="noConversion"/>
  </si>
  <si>
    <t>Life Safety / Federal, State, and Local fire codes.</t>
    <phoneticPr fontId="7" type="noConversion"/>
  </si>
  <si>
    <t>Plant Services, FHDA Police, College Facilities, ETS</t>
    <phoneticPr fontId="7" type="noConversion"/>
  </si>
  <si>
    <t>FHDA Police Department, Plant Services, College Facilities, ETS</t>
    <phoneticPr fontId="7" type="noConversion"/>
  </si>
  <si>
    <t>Affects All employees at district</t>
  </si>
  <si>
    <t>Will replace all existing systems which have similar functionality</t>
  </si>
  <si>
    <t>Involves most departments across the district</t>
  </si>
  <si>
    <t>Between .25 and .50 FTE</t>
  </si>
  <si>
    <t>Cost is &gt; $100k</t>
  </si>
  <si>
    <t>Affects Many Employees &gt;50</t>
  </si>
  <si>
    <t>Sharon Luciw</t>
    <phoneticPr fontId="7" type="noConversion"/>
  </si>
  <si>
    <t>Cost is between $5k and $25k</t>
    <phoneticPr fontId="7" type="noConversion"/>
  </si>
  <si>
    <t>Between .25 and .50 FTE</t>
    <phoneticPr fontId="7" type="noConversion"/>
  </si>
  <si>
    <t>Cell Range Names</t>
    <phoneticPr fontId="7" type="noConversion"/>
  </si>
  <si>
    <t>Percentage
Impact</t>
    <phoneticPr fontId="7" type="noConversion"/>
  </si>
  <si>
    <t>Cell Range
Names</t>
    <phoneticPr fontId="7" type="noConversion"/>
  </si>
  <si>
    <t>Factors</t>
    <phoneticPr fontId="7" type="noConversion"/>
  </si>
  <si>
    <t>Factors</t>
    <phoneticPr fontId="7" type="noConversion"/>
  </si>
  <si>
    <t>More than 1.0 FTE</t>
    <phoneticPr fontId="7" type="noConversion"/>
  </si>
  <si>
    <t>Enhancement</t>
    <phoneticPr fontId="7" type="noConversion"/>
  </si>
  <si>
    <t>Affects All students at one college</t>
    <phoneticPr fontId="7" type="noConversion"/>
  </si>
  <si>
    <t>Affects All students at both colleges</t>
    <phoneticPr fontId="7" type="noConversion"/>
  </si>
  <si>
    <t>Affects All employees at one college</t>
    <phoneticPr fontId="7" type="noConversion"/>
  </si>
  <si>
    <t>Affects All employees at district</t>
    <phoneticPr fontId="7" type="noConversion"/>
  </si>
  <si>
    <t>Minimal increase</t>
    <phoneticPr fontId="7" type="noConversion"/>
  </si>
  <si>
    <t>Certain areas of the District will have surveillance cameras installed and on the District network.  Video will be recorded and stored and viewable offline or in real time.  The video will be viewable using District Police and other authorized users.</t>
    <phoneticPr fontId="7" type="noConversion"/>
  </si>
  <si>
    <t>Ron Levine</t>
    <phoneticPr fontId="7" type="noConversion"/>
  </si>
  <si>
    <t>N/A; Increase security of physical assets; streamline process for managing access to buildings; goal to increase security for staff, faculty and students during an emergency.</t>
    <phoneticPr fontId="7" type="noConversion"/>
  </si>
  <si>
    <t>Life Safety - Managed Locks</t>
    <phoneticPr fontId="7" type="noConversion"/>
  </si>
  <si>
    <t>Life Safety - Security Cameras</t>
    <phoneticPr fontId="7" type="noConversion"/>
  </si>
  <si>
    <t>Provide interior and exterior public address for emergency notification only.  To realize the full functionality of the system, a new phone system with broadcast capabilities through each phone's speaker is required.  Will also integrate with the Emergency phones.</t>
    <phoneticPr fontId="7" type="noConversion"/>
  </si>
  <si>
    <t>N/A; Increase security of physical assets; streamline process for managing access to buildings; goal to increase security for staff, faculty and students during an emergency.</t>
    <phoneticPr fontId="7" type="noConversion"/>
  </si>
  <si>
    <t>FHDA Police Dept, Plant Services, College Facilities, ETS</t>
    <phoneticPr fontId="7" type="noConversion"/>
  </si>
  <si>
    <t>Ron Levine, Frank Nunez, Brenda Visas</t>
    <phoneticPr fontId="7" type="noConversion"/>
  </si>
  <si>
    <t>Sharon Luciw</t>
    <phoneticPr fontId="7" type="noConversion"/>
  </si>
  <si>
    <t>Replace/upgrade existing emergency phones in parking lots and install additional emergency phones on campus.  Partial funding identified.</t>
    <phoneticPr fontId="7" type="noConversion"/>
  </si>
  <si>
    <t>To be CLERY Act Compliant.</t>
    <phoneticPr fontId="7" type="noConversion"/>
  </si>
  <si>
    <t>Electronic locks using a card key or fob for unlock and locking of certain doors and buildings throughout the District.  These doors will be programmed per the desires of the department using the building.  The locks are managed through software on a server and connected via the District network.  Some doors have wireless locks, but on a different frequency than the District WIFI.</t>
    <phoneticPr fontId="7" type="noConversion"/>
  </si>
  <si>
    <t>Hazmat material training for inspectors</t>
  </si>
  <si>
    <t>Training program for people specifically handle the haz materials, this is a follow up of the general awareness training program wwhich is in production right now.</t>
  </si>
  <si>
    <t>Mona Voss</t>
  </si>
  <si>
    <t>end of October</t>
  </si>
  <si>
    <t>Will provide unique functionality</t>
    <phoneticPr fontId="7" type="noConversion"/>
  </si>
  <si>
    <t>SponsorsPriority</t>
    <phoneticPr fontId="7" type="noConversion"/>
  </si>
  <si>
    <t>ScoreSponsorPriority</t>
    <phoneticPr fontId="7" type="noConversion"/>
  </si>
  <si>
    <t>Students</t>
    <phoneticPr fontId="7" type="noConversion"/>
  </si>
  <si>
    <t>Implementation Hard Costs (one time)</t>
    <phoneticPr fontId="7" type="noConversion"/>
  </si>
  <si>
    <t>Additional Ongoing Hard Costs (annual)</t>
    <phoneticPr fontId="7" type="noConversion"/>
  </si>
  <si>
    <t>YN</t>
    <phoneticPr fontId="7" type="noConversion"/>
  </si>
  <si>
    <t>YNNA</t>
    <phoneticPr fontId="7" type="noConversion"/>
  </si>
  <si>
    <t>Category</t>
    <phoneticPr fontId="7" type="noConversion"/>
  </si>
  <si>
    <t>ScoreCategory</t>
    <phoneticPr fontId="7" type="noConversion"/>
  </si>
  <si>
    <t>StrategicAlignment</t>
    <phoneticPr fontId="7" type="noConversion"/>
  </si>
  <si>
    <t>ScoreStrategicAlignment</t>
    <phoneticPr fontId="7" type="noConversion"/>
  </si>
  <si>
    <t>Criticality</t>
    <phoneticPr fontId="7" type="noConversion"/>
  </si>
  <si>
    <t>ScoreCriticality</t>
    <phoneticPr fontId="7" type="noConversion"/>
  </si>
  <si>
    <t>Minimal reconfiguration of tables etc. on existing system</t>
    <phoneticPr fontId="7" type="noConversion"/>
  </si>
  <si>
    <t>ScoreCostOngoing</t>
    <phoneticPr fontId="7" type="noConversion"/>
  </si>
</sst>
</file>

<file path=xl/styles.xml><?xml version="1.0" encoding="utf-8"?>
<styleSheet xmlns="http://schemas.openxmlformats.org/spreadsheetml/2006/main">
  <fonts count="15">
    <font>
      <sz val="11"/>
      <color indexed="8"/>
      <name val="Calibri"/>
      <family val="2"/>
    </font>
    <font>
      <b/>
      <sz val="9"/>
      <color indexed="8"/>
      <name val="Calibri"/>
      <family val="2"/>
    </font>
    <font>
      <sz val="9"/>
      <color indexed="8"/>
      <name val="Calibri"/>
      <family val="2"/>
    </font>
    <font>
      <b/>
      <sz val="9"/>
      <color indexed="9"/>
      <name val="Calibri"/>
      <family val="2"/>
    </font>
    <font>
      <u/>
      <sz val="11"/>
      <color indexed="12"/>
      <name val="Calibri"/>
      <family val="2"/>
    </font>
    <font>
      <sz val="9"/>
      <name val="Calibri"/>
      <family val="2"/>
    </font>
    <font>
      <b/>
      <u/>
      <sz val="9"/>
      <color indexed="9"/>
      <name val="Calibri"/>
      <family val="2"/>
    </font>
    <font>
      <sz val="8"/>
      <name val="Verdana"/>
      <family val="2"/>
    </font>
    <font>
      <b/>
      <sz val="9"/>
      <color indexed="10"/>
      <name val="Calibri"/>
      <family val="2"/>
    </font>
    <font>
      <b/>
      <sz val="8"/>
      <color indexed="9"/>
      <name val="Calibri"/>
      <family val="2"/>
    </font>
    <font>
      <sz val="8"/>
      <color indexed="8"/>
      <name val="Calibri"/>
      <family val="2"/>
    </font>
    <font>
      <sz val="9"/>
      <color indexed="41"/>
      <name val="Calibri"/>
      <family val="2"/>
    </font>
    <font>
      <sz val="9"/>
      <color indexed="42"/>
      <name val="Calibri"/>
      <family val="2"/>
    </font>
    <font>
      <b/>
      <sz val="9"/>
      <name val="Calibri"/>
      <family val="2"/>
    </font>
    <font>
      <b/>
      <sz val="14"/>
      <color indexed="8"/>
      <name val="Calibri"/>
      <family val="2"/>
    </font>
  </fonts>
  <fills count="6">
    <fill>
      <patternFill patternType="none"/>
    </fill>
    <fill>
      <patternFill patternType="gray125"/>
    </fill>
    <fill>
      <patternFill patternType="solid">
        <fgColor indexed="8"/>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131">
    <xf numFmtId="0" fontId="0" fillId="0" borderId="0" xfId="0"/>
    <xf numFmtId="0" fontId="1" fillId="0" borderId="0" xfId="0" applyFont="1" applyAlignment="1" applyProtection="1">
      <alignment vertical="top"/>
    </xf>
    <xf numFmtId="0" fontId="2" fillId="0" borderId="0" xfId="0" applyFont="1" applyAlignment="1" applyProtection="1">
      <alignment vertical="top"/>
    </xf>
    <xf numFmtId="0" fontId="2" fillId="0" borderId="0" xfId="0" applyFont="1" applyAlignment="1" applyProtection="1">
      <alignment horizontal="left" vertical="top"/>
    </xf>
    <xf numFmtId="0" fontId="2" fillId="0" borderId="0" xfId="0" applyFont="1" applyFill="1" applyAlignment="1" applyProtection="1">
      <alignment vertical="top"/>
    </xf>
    <xf numFmtId="0" fontId="1" fillId="3" borderId="0" xfId="0" applyFont="1" applyFill="1" applyAlignment="1" applyProtection="1">
      <alignment vertical="top"/>
    </xf>
    <xf numFmtId="0" fontId="2" fillId="3" borderId="0" xfId="0" applyFont="1" applyFill="1" applyAlignment="1" applyProtection="1">
      <alignment vertical="top"/>
    </xf>
    <xf numFmtId="0" fontId="2" fillId="3" borderId="0" xfId="0" applyFont="1" applyFill="1" applyAlignment="1" applyProtection="1">
      <alignment vertical="top" wrapText="1"/>
    </xf>
    <xf numFmtId="0" fontId="1" fillId="0" borderId="5" xfId="0" applyFont="1" applyFill="1" applyBorder="1" applyAlignment="1" applyProtection="1">
      <alignment horizontal="left" vertical="top"/>
    </xf>
    <xf numFmtId="0" fontId="2" fillId="0" borderId="10" xfId="0" applyFont="1" applyFill="1" applyBorder="1" applyAlignment="1" applyProtection="1">
      <alignment vertical="top"/>
    </xf>
    <xf numFmtId="0" fontId="2" fillId="0" borderId="10" xfId="0" applyFont="1" applyBorder="1" applyAlignment="1" applyProtection="1">
      <alignment vertical="top"/>
    </xf>
    <xf numFmtId="0" fontId="3" fillId="2" borderId="1" xfId="0" applyFont="1" applyFill="1" applyBorder="1" applyAlignment="1" applyProtection="1">
      <alignment horizontal="left" vertical="top"/>
    </xf>
    <xf numFmtId="0" fontId="3" fillId="2" borderId="7" xfId="0" applyFont="1" applyFill="1" applyBorder="1" applyAlignment="1" applyProtection="1">
      <alignment horizontal="left" vertical="top"/>
    </xf>
    <xf numFmtId="0" fontId="2" fillId="0" borderId="0" xfId="0" applyFont="1" applyAlignment="1" applyProtection="1">
      <alignment horizontal="center" vertical="top"/>
    </xf>
    <xf numFmtId="0" fontId="2" fillId="0" borderId="10" xfId="0" applyFont="1" applyBorder="1" applyAlignment="1" applyProtection="1">
      <alignment horizontal="center" vertical="top"/>
    </xf>
    <xf numFmtId="0" fontId="2" fillId="0" borderId="0" xfId="0" applyFont="1" applyFill="1" applyAlignment="1" applyProtection="1">
      <alignment horizontal="center" vertical="top"/>
    </xf>
    <xf numFmtId="0" fontId="2" fillId="0" borderId="10" xfId="0" applyFont="1" applyFill="1" applyBorder="1" applyAlignment="1" applyProtection="1">
      <alignment horizontal="center" vertical="top"/>
    </xf>
    <xf numFmtId="0" fontId="2" fillId="0" borderId="0" xfId="0" applyFont="1" applyFill="1" applyAlignment="1" applyProtection="1">
      <alignment vertical="top" wrapText="1"/>
    </xf>
    <xf numFmtId="0" fontId="2" fillId="3" borderId="0" xfId="0" applyFont="1" applyFill="1" applyAlignment="1" applyProtection="1">
      <alignment horizontal="center" vertical="top"/>
    </xf>
    <xf numFmtId="0" fontId="2" fillId="4" borderId="0" xfId="0" applyFont="1" applyFill="1" applyAlignment="1" applyProtection="1">
      <alignment horizontal="center" vertical="top"/>
    </xf>
    <xf numFmtId="0" fontId="1" fillId="0" borderId="0" xfId="0" applyFont="1" applyFill="1" applyAlignment="1" applyProtection="1">
      <alignment horizontal="left" vertical="top"/>
    </xf>
    <xf numFmtId="0" fontId="1" fillId="0" borderId="0" xfId="0" applyFont="1" applyFill="1" applyAlignment="1" applyProtection="1">
      <alignment vertical="top"/>
    </xf>
    <xf numFmtId="9" fontId="2" fillId="3" borderId="0" xfId="0" applyNumberFormat="1" applyFont="1" applyFill="1" applyAlignment="1" applyProtection="1">
      <alignment horizontal="center" vertical="top"/>
    </xf>
    <xf numFmtId="9" fontId="2" fillId="4" borderId="0" xfId="0" applyNumberFormat="1" applyFont="1" applyFill="1" applyAlignment="1" applyProtection="1">
      <alignment horizontal="center" vertical="top"/>
    </xf>
    <xf numFmtId="0" fontId="2" fillId="3" borderId="1" xfId="0" applyFont="1" applyFill="1" applyBorder="1" applyAlignment="1" applyProtection="1">
      <alignment horizontal="center" vertical="top"/>
    </xf>
    <xf numFmtId="9" fontId="2" fillId="3" borderId="1" xfId="0" applyNumberFormat="1" applyFont="1" applyFill="1" applyBorder="1" applyAlignment="1" applyProtection="1">
      <alignment horizontal="center" vertical="top"/>
    </xf>
    <xf numFmtId="0" fontId="1" fillId="0" borderId="0" xfId="0" applyFont="1" applyFill="1" applyAlignment="1" applyProtection="1">
      <alignment horizontal="center" vertical="top"/>
    </xf>
    <xf numFmtId="9" fontId="1" fillId="0" borderId="0" xfId="0" applyNumberFormat="1" applyFont="1" applyFill="1" applyAlignment="1" applyProtection="1">
      <alignment horizontal="center" vertical="top"/>
    </xf>
    <xf numFmtId="0" fontId="2" fillId="0" borderId="0" xfId="0" applyFont="1" applyFill="1" applyBorder="1" applyAlignment="1" applyProtection="1">
      <alignment vertical="top"/>
    </xf>
    <xf numFmtId="0" fontId="2" fillId="0" borderId="0" xfId="0" applyFont="1" applyFill="1" applyBorder="1" applyAlignment="1" applyProtection="1">
      <alignment horizontal="center" vertical="top"/>
    </xf>
    <xf numFmtId="0" fontId="2" fillId="0" borderId="0" xfId="0" applyFont="1" applyBorder="1" applyAlignment="1" applyProtection="1">
      <alignment horizontal="center" vertical="top"/>
    </xf>
    <xf numFmtId="9" fontId="2" fillId="0" borderId="0" xfId="0" applyNumberFormat="1" applyFont="1" applyFill="1" applyBorder="1" applyAlignment="1" applyProtection="1">
      <alignment horizontal="center" vertical="top"/>
    </xf>
    <xf numFmtId="0" fontId="3" fillId="0" borderId="0" xfId="0" applyFont="1" applyFill="1" applyBorder="1" applyAlignment="1" applyProtection="1">
      <alignment horizontal="left" vertical="top"/>
    </xf>
    <xf numFmtId="9" fontId="2" fillId="0" borderId="0" xfId="0" applyNumberFormat="1" applyFont="1" applyFill="1" applyAlignment="1" applyProtection="1">
      <alignment horizontal="center" vertical="top"/>
    </xf>
    <xf numFmtId="0" fontId="2" fillId="4" borderId="1" xfId="0" applyFont="1" applyFill="1" applyBorder="1" applyAlignment="1" applyProtection="1">
      <alignment horizontal="center" vertical="top"/>
    </xf>
    <xf numFmtId="9" fontId="2" fillId="4" borderId="1" xfId="0" applyNumberFormat="1" applyFont="1" applyFill="1" applyBorder="1" applyAlignment="1" applyProtection="1">
      <alignment horizontal="center" vertical="top"/>
    </xf>
    <xf numFmtId="0" fontId="2" fillId="4" borderId="0" xfId="0" applyFont="1" applyFill="1" applyBorder="1" applyAlignment="1" applyProtection="1">
      <alignment horizontal="center" vertical="top"/>
    </xf>
    <xf numFmtId="9" fontId="2" fillId="4" borderId="0" xfId="0" applyNumberFormat="1" applyFont="1" applyFill="1" applyBorder="1" applyAlignment="1" applyProtection="1">
      <alignment horizontal="center" vertical="top"/>
    </xf>
    <xf numFmtId="2" fontId="8" fillId="0" borderId="2" xfId="0" applyNumberFormat="1" applyFont="1" applyFill="1" applyBorder="1" applyAlignment="1" applyProtection="1">
      <alignment horizontal="left" vertical="top"/>
    </xf>
    <xf numFmtId="0" fontId="2" fillId="0" borderId="0" xfId="0" applyFont="1" applyFill="1" applyAlignment="1" applyProtection="1">
      <alignment horizontal="left" vertical="top"/>
    </xf>
    <xf numFmtId="0" fontId="10" fillId="0" borderId="0" xfId="0" applyFont="1" applyAlignment="1" applyProtection="1">
      <alignment horizontal="center" vertical="top"/>
    </xf>
    <xf numFmtId="0" fontId="10" fillId="0" borderId="0" xfId="0" applyFont="1" applyFill="1" applyAlignment="1" applyProtection="1">
      <alignment horizontal="center" vertical="top"/>
    </xf>
    <xf numFmtId="0" fontId="10" fillId="0" borderId="10" xfId="0" applyFont="1" applyBorder="1" applyAlignment="1" applyProtection="1">
      <alignment horizontal="center" vertical="top"/>
    </xf>
    <xf numFmtId="0" fontId="10" fillId="3" borderId="0" xfId="0" applyFont="1" applyFill="1" applyAlignment="1" applyProtection="1">
      <alignment horizontal="center" vertical="top"/>
    </xf>
    <xf numFmtId="0" fontId="10" fillId="0" borderId="10" xfId="0" applyFont="1" applyFill="1" applyBorder="1" applyAlignment="1" applyProtection="1">
      <alignment horizontal="center" vertical="top"/>
    </xf>
    <xf numFmtId="0" fontId="10" fillId="4" borderId="0" xfId="0" applyFont="1" applyFill="1" applyAlignment="1" applyProtection="1">
      <alignment horizontal="center" vertical="top"/>
    </xf>
    <xf numFmtId="0" fontId="11" fillId="3" borderId="0" xfId="0" applyFont="1" applyFill="1" applyAlignment="1" applyProtection="1">
      <alignment horizontal="center" vertical="top"/>
    </xf>
    <xf numFmtId="0" fontId="12" fillId="4" borderId="0" xfId="0" applyFont="1" applyFill="1" applyAlignment="1" applyProtection="1">
      <alignment horizontal="center" vertical="top"/>
    </xf>
    <xf numFmtId="0" fontId="13" fillId="5" borderId="0" xfId="0" applyFont="1" applyFill="1" applyAlignment="1" applyProtection="1">
      <alignment vertical="top"/>
    </xf>
    <xf numFmtId="0" fontId="13" fillId="5" borderId="0" xfId="0" applyFont="1" applyFill="1" applyAlignment="1" applyProtection="1">
      <alignment horizontal="center" textRotation="90" wrapText="1"/>
    </xf>
    <xf numFmtId="0" fontId="13" fillId="5" borderId="0" xfId="0" applyFont="1" applyFill="1" applyAlignment="1" applyProtection="1">
      <alignment horizontal="center" textRotation="90"/>
    </xf>
    <xf numFmtId="0" fontId="13" fillId="5" borderId="0" xfId="0" applyFont="1" applyFill="1" applyAlignment="1" applyProtection="1"/>
    <xf numFmtId="0" fontId="13" fillId="0" borderId="0" xfId="0" applyFont="1" applyFill="1" applyAlignment="1" applyProtection="1">
      <alignment vertical="top"/>
    </xf>
    <xf numFmtId="0" fontId="1" fillId="0" borderId="0" xfId="0" applyFont="1" applyBorder="1" applyAlignment="1" applyProtection="1">
      <alignment vertical="center"/>
    </xf>
    <xf numFmtId="0" fontId="2" fillId="3" borderId="0" xfId="0" applyFont="1" applyFill="1" applyAlignment="1" applyProtection="1">
      <alignment vertical="top"/>
      <protection locked="0"/>
    </xf>
    <xf numFmtId="0" fontId="2" fillId="3" borderId="0" xfId="0" applyFont="1" applyFill="1" applyAlignment="1" applyProtection="1">
      <alignment horizontal="center" vertical="top"/>
      <protection locked="0"/>
    </xf>
    <xf numFmtId="0" fontId="1" fillId="3" borderId="0" xfId="0" applyFont="1" applyFill="1" applyAlignment="1" applyProtection="1">
      <alignment vertical="top"/>
      <protection locked="0"/>
    </xf>
    <xf numFmtId="0" fontId="2" fillId="3" borderId="0" xfId="0" applyFont="1" applyFill="1" applyAlignment="1" applyProtection="1">
      <alignment vertical="top" wrapText="1"/>
      <protection locked="0"/>
    </xf>
    <xf numFmtId="0" fontId="1" fillId="4" borderId="0" xfId="0" applyFont="1" applyFill="1" applyAlignment="1" applyProtection="1">
      <alignment vertical="top"/>
      <protection locked="0"/>
    </xf>
    <xf numFmtId="0" fontId="2" fillId="4" borderId="0" xfId="0" applyFont="1" applyFill="1" applyAlignment="1" applyProtection="1">
      <alignment vertical="top"/>
      <protection locked="0"/>
    </xf>
    <xf numFmtId="0" fontId="2" fillId="4" borderId="0" xfId="0" applyFont="1" applyFill="1" applyAlignment="1" applyProtection="1">
      <alignment vertical="top" wrapText="1"/>
      <protection locked="0"/>
    </xf>
    <xf numFmtId="0" fontId="2" fillId="4" borderId="0" xfId="0" applyFont="1" applyFill="1" applyAlignment="1" applyProtection="1">
      <alignment horizontal="center" vertical="top"/>
      <protection locked="0"/>
    </xf>
    <xf numFmtId="0" fontId="1" fillId="0" borderId="0" xfId="0" applyFont="1" applyAlignment="1" applyProtection="1">
      <alignment horizontal="left" vertical="top"/>
    </xf>
    <xf numFmtId="0" fontId="1" fillId="0" borderId="0" xfId="0" applyFont="1" applyBorder="1" applyAlignment="1" applyProtection="1">
      <alignment horizontal="center" vertical="top"/>
    </xf>
    <xf numFmtId="0" fontId="3" fillId="2" borderId="6" xfId="0" applyFont="1" applyFill="1" applyBorder="1" applyAlignment="1" applyProtection="1">
      <alignment vertical="top"/>
    </xf>
    <xf numFmtId="0" fontId="1" fillId="0" borderId="0" xfId="0" applyFont="1" applyFill="1" applyBorder="1" applyAlignment="1" applyProtection="1">
      <alignment horizontal="left" vertical="top" wrapText="1"/>
    </xf>
    <xf numFmtId="0" fontId="1" fillId="0" borderId="0"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2" fillId="0" borderId="2" xfId="0" applyFont="1" applyFill="1" applyBorder="1" applyAlignment="1" applyProtection="1">
      <alignment horizontal="left" vertical="top" wrapText="1"/>
      <protection locked="0"/>
    </xf>
    <xf numFmtId="15" fontId="2" fillId="0" borderId="4" xfId="0" applyNumberFormat="1" applyFont="1" applyFill="1" applyBorder="1" applyAlignment="1" applyProtection="1">
      <alignment horizontal="left" vertical="top" wrapText="1"/>
      <protection locked="0"/>
    </xf>
    <xf numFmtId="0" fontId="2" fillId="0" borderId="5" xfId="0" applyFont="1" applyFill="1" applyBorder="1" applyAlignment="1" applyProtection="1">
      <alignment horizontal="left" vertical="top"/>
      <protection locked="0"/>
    </xf>
    <xf numFmtId="0" fontId="2" fillId="0" borderId="5" xfId="0" quotePrefix="1" applyFont="1" applyFill="1" applyBorder="1" applyAlignment="1" applyProtection="1">
      <alignment horizontal="left" vertical="top" wrapText="1"/>
      <protection locked="0"/>
    </xf>
    <xf numFmtId="0" fontId="2" fillId="0" borderId="5" xfId="0" applyFont="1" applyFill="1" applyBorder="1" applyAlignment="1" applyProtection="1">
      <alignment horizontal="left" vertical="top" wrapText="1"/>
      <protection locked="0"/>
    </xf>
    <xf numFmtId="0" fontId="1" fillId="0" borderId="11" xfId="0" applyFont="1" applyFill="1" applyBorder="1" applyAlignment="1" applyProtection="1">
      <alignment horizontal="left" vertical="top" wrapText="1"/>
    </xf>
    <xf numFmtId="0" fontId="2" fillId="0" borderId="12" xfId="0" applyFont="1" applyFill="1" applyBorder="1" applyAlignment="1" applyProtection="1">
      <alignment horizontal="left" vertical="top" wrapText="1"/>
      <protection locked="0"/>
    </xf>
    <xf numFmtId="0" fontId="2" fillId="0" borderId="12" xfId="0" applyFont="1" applyFill="1" applyBorder="1" applyAlignment="1" applyProtection="1">
      <alignment vertical="top" wrapText="1"/>
      <protection locked="0"/>
    </xf>
    <xf numFmtId="0" fontId="1" fillId="0" borderId="15" xfId="0" applyFont="1" applyFill="1" applyBorder="1" applyAlignment="1" applyProtection="1">
      <alignment horizontal="left" vertical="top"/>
    </xf>
    <xf numFmtId="0" fontId="2" fillId="0" borderId="12" xfId="0" applyFont="1" applyFill="1" applyBorder="1" applyAlignment="1" applyProtection="1">
      <alignment vertical="top"/>
      <protection locked="0"/>
    </xf>
    <xf numFmtId="0" fontId="2" fillId="0" borderId="12" xfId="0" applyFont="1" applyFill="1" applyBorder="1" applyAlignment="1" applyProtection="1">
      <alignment horizontal="left" vertical="top"/>
      <protection locked="0"/>
    </xf>
    <xf numFmtId="0" fontId="1" fillId="0" borderId="27" xfId="0" applyFont="1" applyFill="1" applyBorder="1" applyAlignment="1" applyProtection="1">
      <alignment horizontal="left" vertical="top" wrapText="1"/>
    </xf>
    <xf numFmtId="15" fontId="2" fillId="0" borderId="5" xfId="0" applyNumberFormat="1" applyFont="1" applyFill="1" applyBorder="1" applyAlignment="1" applyProtection="1">
      <alignment horizontal="left" vertical="top"/>
      <protection locked="0"/>
    </xf>
    <xf numFmtId="0" fontId="1" fillId="0" borderId="0" xfId="0" applyFont="1" applyFill="1" applyBorder="1" applyAlignment="1" applyProtection="1">
      <alignment horizontal="left" vertical="top" wrapText="1"/>
    </xf>
    <xf numFmtId="14" fontId="2" fillId="0" borderId="5" xfId="0" applyNumberFormat="1" applyFont="1" applyFill="1" applyBorder="1" applyAlignment="1" applyProtection="1">
      <alignment horizontal="left" vertical="top"/>
      <protection locked="0"/>
    </xf>
    <xf numFmtId="17" fontId="2" fillId="0" borderId="5" xfId="0" applyNumberFormat="1" applyFont="1" applyFill="1" applyBorder="1" applyAlignment="1" applyProtection="1">
      <alignment horizontal="left" vertical="top"/>
      <protection locked="0"/>
    </xf>
    <xf numFmtId="0" fontId="1" fillId="0" borderId="18" xfId="0" applyFont="1" applyFill="1" applyBorder="1" applyAlignment="1" applyProtection="1">
      <alignment horizontal="center" vertical="top" wrapText="1"/>
    </xf>
    <xf numFmtId="0" fontId="1" fillId="0" borderId="19" xfId="0" applyFont="1" applyFill="1" applyBorder="1" applyAlignment="1" applyProtection="1">
      <alignment horizontal="center" vertical="top" wrapText="1"/>
    </xf>
    <xf numFmtId="0" fontId="1" fillId="0" borderId="25" xfId="0" applyFont="1" applyFill="1" applyBorder="1" applyAlignment="1" applyProtection="1">
      <alignment horizontal="center" vertical="top" wrapText="1"/>
      <protection locked="0"/>
    </xf>
    <xf numFmtId="0" fontId="1" fillId="0" borderId="26" xfId="0" applyFont="1" applyFill="1" applyBorder="1" applyAlignment="1" applyProtection="1">
      <alignment horizontal="center" vertical="top" wrapText="1"/>
      <protection locked="0"/>
    </xf>
    <xf numFmtId="0" fontId="1" fillId="0" borderId="16" xfId="0" applyFont="1" applyFill="1" applyBorder="1" applyAlignment="1" applyProtection="1">
      <alignment horizontal="center" vertical="top" wrapText="1"/>
      <protection locked="0"/>
    </xf>
    <xf numFmtId="0" fontId="1" fillId="0" borderId="17" xfId="0" applyFont="1" applyFill="1" applyBorder="1" applyAlignment="1" applyProtection="1">
      <alignment horizontal="center" vertical="top" wrapText="1"/>
      <protection locked="0"/>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xf numFmtId="0" fontId="1" fillId="0" borderId="6" xfId="0" applyFont="1" applyFill="1" applyBorder="1" applyAlignment="1" applyProtection="1">
      <alignment horizontal="left" vertical="center" wrapText="1"/>
    </xf>
    <xf numFmtId="0" fontId="1" fillId="0" borderId="7" xfId="0" applyFont="1" applyFill="1" applyBorder="1" applyAlignment="1" applyProtection="1">
      <alignment horizontal="left" vertical="center" wrapText="1"/>
    </xf>
    <xf numFmtId="0" fontId="1" fillId="0" borderId="20" xfId="0" applyFont="1" applyFill="1" applyBorder="1" applyAlignment="1" applyProtection="1">
      <alignment horizontal="center" vertical="top" wrapText="1"/>
    </xf>
    <xf numFmtId="0" fontId="1" fillId="0" borderId="22" xfId="0" applyFont="1" applyFill="1" applyBorder="1" applyAlignment="1" applyProtection="1">
      <alignment horizontal="center" vertical="top" wrapText="1"/>
    </xf>
    <xf numFmtId="0" fontId="1" fillId="0" borderId="13" xfId="0" applyFont="1" applyFill="1" applyBorder="1" applyAlignment="1" applyProtection="1">
      <alignment horizontal="left" vertical="top"/>
      <protection locked="0"/>
    </xf>
    <xf numFmtId="0" fontId="1" fillId="0" borderId="14" xfId="0" applyFont="1" applyFill="1" applyBorder="1" applyAlignment="1" applyProtection="1">
      <alignment horizontal="left" vertical="top"/>
      <protection locked="0"/>
    </xf>
    <xf numFmtId="0" fontId="1" fillId="0" borderId="16" xfId="0" applyFont="1" applyFill="1" applyBorder="1" applyAlignment="1" applyProtection="1">
      <alignment horizontal="left" vertical="top"/>
      <protection locked="0"/>
    </xf>
    <xf numFmtId="0" fontId="1" fillId="0" borderId="17" xfId="0" applyFont="1" applyFill="1" applyBorder="1" applyAlignment="1" applyProtection="1">
      <alignment horizontal="left" vertical="top"/>
      <protection locked="0"/>
    </xf>
    <xf numFmtId="0" fontId="1" fillId="0" borderId="0" xfId="0" applyFont="1" applyFill="1" applyBorder="1" applyAlignment="1" applyProtection="1">
      <alignment horizontal="left" vertical="top" wrapText="1"/>
    </xf>
    <xf numFmtId="0" fontId="3" fillId="2" borderId="23" xfId="0" applyFont="1" applyFill="1" applyBorder="1" applyAlignment="1" applyProtection="1">
      <alignment horizontal="left" vertical="top"/>
    </xf>
    <xf numFmtId="0" fontId="3" fillId="2" borderId="0" xfId="0" applyFont="1" applyFill="1" applyBorder="1" applyAlignment="1" applyProtection="1">
      <alignment horizontal="left" vertical="top"/>
    </xf>
    <xf numFmtId="0" fontId="3" fillId="2" borderId="24" xfId="0" applyFont="1" applyFill="1" applyBorder="1" applyAlignment="1" applyProtection="1">
      <alignment horizontal="left" vertical="top"/>
    </xf>
    <xf numFmtId="0" fontId="6" fillId="2" borderId="23" xfId="1" applyFont="1" applyFill="1" applyBorder="1" applyAlignment="1" applyProtection="1">
      <alignment horizontal="left" vertical="top"/>
    </xf>
    <xf numFmtId="0" fontId="6" fillId="2" borderId="0" xfId="1" applyFont="1" applyFill="1" applyBorder="1" applyAlignment="1" applyProtection="1">
      <alignment horizontal="left" vertical="top"/>
    </xf>
    <xf numFmtId="0" fontId="6" fillId="2" borderId="24" xfId="1" applyFont="1" applyFill="1" applyBorder="1" applyAlignment="1" applyProtection="1">
      <alignment horizontal="left" vertical="top"/>
    </xf>
    <xf numFmtId="0" fontId="3" fillId="2" borderId="20" xfId="0" applyFont="1" applyFill="1" applyBorder="1" applyAlignment="1" applyProtection="1">
      <alignment horizontal="left" vertical="top"/>
    </xf>
    <xf numFmtId="0" fontId="3" fillId="2" borderId="21" xfId="0" applyFont="1" applyFill="1" applyBorder="1" applyAlignment="1" applyProtection="1">
      <alignment horizontal="left" vertical="top"/>
    </xf>
    <xf numFmtId="0" fontId="3" fillId="2" borderId="22" xfId="0" applyFont="1" applyFill="1" applyBorder="1" applyAlignment="1" applyProtection="1">
      <alignment horizontal="left" vertical="top"/>
    </xf>
    <xf numFmtId="0" fontId="3" fillId="2" borderId="2" xfId="0" applyFont="1" applyFill="1" applyBorder="1" applyAlignment="1" applyProtection="1">
      <alignment horizontal="left" vertical="top"/>
    </xf>
    <xf numFmtId="0" fontId="3" fillId="2" borderId="3" xfId="0" applyFont="1" applyFill="1" applyBorder="1" applyAlignment="1" applyProtection="1">
      <alignment horizontal="left" vertical="top"/>
    </xf>
    <xf numFmtId="0" fontId="3" fillId="2" borderId="4" xfId="0" applyFont="1" applyFill="1" applyBorder="1" applyAlignment="1" applyProtection="1">
      <alignment horizontal="left" vertical="top"/>
    </xf>
    <xf numFmtId="0" fontId="14" fillId="0" borderId="2" xfId="0" applyFont="1" applyFill="1" applyBorder="1" applyAlignment="1" applyProtection="1">
      <alignment horizontal="left" vertical="top"/>
      <protection locked="0"/>
    </xf>
    <xf numFmtId="0" fontId="14" fillId="0" borderId="3" xfId="0" applyFont="1" applyFill="1" applyBorder="1" applyAlignment="1" applyProtection="1">
      <alignment horizontal="left" vertical="top"/>
      <protection locked="0"/>
    </xf>
    <xf numFmtId="0" fontId="14" fillId="0" borderId="4" xfId="0" applyFont="1" applyFill="1" applyBorder="1" applyAlignment="1" applyProtection="1">
      <alignment horizontal="left" vertical="top"/>
      <protection locked="0"/>
    </xf>
    <xf numFmtId="0" fontId="5" fillId="0" borderId="2" xfId="0" applyFont="1" applyFill="1" applyBorder="1" applyAlignment="1" applyProtection="1">
      <alignment horizontal="left" vertical="top" wrapText="1"/>
      <protection locked="0"/>
    </xf>
    <xf numFmtId="0" fontId="5" fillId="0" borderId="3" xfId="0" applyFont="1" applyFill="1" applyBorder="1" applyAlignment="1" applyProtection="1">
      <alignment horizontal="left" vertical="top" wrapText="1"/>
      <protection locked="0"/>
    </xf>
    <xf numFmtId="0" fontId="5" fillId="0" borderId="4" xfId="0" applyFont="1" applyFill="1" applyBorder="1" applyAlignment="1" applyProtection="1">
      <alignment horizontal="left" vertical="top" wrapText="1"/>
      <protection locked="0"/>
    </xf>
    <xf numFmtId="0" fontId="1" fillId="0" borderId="13" xfId="0" applyFont="1" applyFill="1" applyBorder="1" applyAlignment="1" applyProtection="1">
      <alignment horizontal="left" vertical="top" wrapText="1"/>
      <protection locked="0"/>
    </xf>
    <xf numFmtId="0" fontId="1" fillId="0" borderId="14" xfId="0" applyFont="1" applyFill="1" applyBorder="1" applyAlignment="1" applyProtection="1">
      <alignment horizontal="left" vertical="top" wrapText="1"/>
      <protection locked="0"/>
    </xf>
    <xf numFmtId="0" fontId="1" fillId="0" borderId="16" xfId="0" applyFont="1" applyFill="1" applyBorder="1" applyAlignment="1" applyProtection="1">
      <alignment horizontal="left" vertical="top" wrapText="1"/>
      <protection locked="0"/>
    </xf>
    <xf numFmtId="0" fontId="1" fillId="0" borderId="17" xfId="0" applyFont="1" applyFill="1" applyBorder="1" applyAlignment="1" applyProtection="1">
      <alignment horizontal="left" vertical="top" wrapText="1"/>
      <protection locked="0"/>
    </xf>
    <xf numFmtId="0" fontId="2" fillId="0" borderId="13" xfId="0" applyFont="1" applyFill="1" applyBorder="1" applyAlignment="1" applyProtection="1">
      <alignment horizontal="left" vertical="top"/>
      <protection locked="0"/>
    </xf>
    <xf numFmtId="0" fontId="2" fillId="0" borderId="3" xfId="0" applyFont="1" applyFill="1" applyBorder="1" applyAlignment="1" applyProtection="1">
      <alignment horizontal="left" vertical="top"/>
      <protection locked="0"/>
    </xf>
    <xf numFmtId="0" fontId="2" fillId="0" borderId="4" xfId="0" applyFont="1" applyFill="1" applyBorder="1" applyAlignment="1" applyProtection="1">
      <alignment horizontal="left" vertical="top"/>
      <protection locked="0"/>
    </xf>
    <xf numFmtId="0" fontId="2" fillId="0" borderId="13" xfId="0" applyFont="1" applyFill="1" applyBorder="1" applyAlignment="1" applyProtection="1">
      <alignment horizontal="left" vertical="top" wrapText="1"/>
      <protection locked="0"/>
    </xf>
    <xf numFmtId="0" fontId="9" fillId="2" borderId="20" xfId="0" applyFont="1" applyFill="1" applyBorder="1" applyAlignment="1" applyProtection="1">
      <alignment horizontal="center" vertical="top"/>
    </xf>
    <xf numFmtId="0" fontId="9" fillId="2" borderId="21" xfId="0" applyFont="1" applyFill="1" applyBorder="1" applyAlignment="1" applyProtection="1">
      <alignment horizontal="center" vertical="top"/>
    </xf>
    <xf numFmtId="0" fontId="9" fillId="2" borderId="23" xfId="0" applyFont="1" applyFill="1" applyBorder="1" applyAlignment="1" applyProtection="1">
      <alignment horizontal="left" vertical="top"/>
    </xf>
    <xf numFmtId="0" fontId="9" fillId="2" borderId="0" xfId="0" applyFont="1" applyFill="1" applyBorder="1" applyAlignment="1" applyProtection="1">
      <alignment horizontal="left" vertical="top"/>
    </xf>
  </cellXfs>
  <cellStyles count="2">
    <cellStyle name="Hyperlink" xfId="1" builtinId="8"/>
    <cellStyle name="Normal" xfId="0" builtinId="0"/>
  </cellStyles>
  <dxfs count="8">
    <dxf>
      <font>
        <color auto="1"/>
      </font>
      <fill>
        <patternFill>
          <bgColor indexed="29"/>
        </patternFill>
      </fill>
    </dxf>
    <dxf>
      <font>
        <color auto="1"/>
      </font>
      <fill>
        <patternFill>
          <bgColor indexed="29"/>
        </patternFill>
      </fill>
    </dxf>
    <dxf>
      <font>
        <color auto="1"/>
      </font>
      <fill>
        <patternFill>
          <bgColor indexed="29"/>
        </patternFill>
      </fill>
    </dxf>
    <dxf>
      <font>
        <color auto="1"/>
      </font>
      <fill>
        <patternFill>
          <bgColor indexed="29"/>
        </patternFill>
      </fill>
    </dxf>
    <dxf>
      <font>
        <color auto="1"/>
      </font>
      <fill>
        <patternFill>
          <bgColor indexed="29"/>
        </patternFill>
      </fill>
    </dxf>
    <dxf>
      <font>
        <color auto="1"/>
      </font>
      <fill>
        <patternFill>
          <bgColor indexed="29"/>
        </patternFill>
      </fill>
    </dxf>
    <dxf>
      <font>
        <color auto="1"/>
      </font>
      <fill>
        <patternFill>
          <bgColor indexed="29"/>
        </patternFill>
      </fill>
    </dxf>
    <dxf>
      <font>
        <color auto="1"/>
      </font>
      <fill>
        <patternFill>
          <bgColor indexed="29"/>
        </patternFill>
      </fill>
    </dxf>
  </dxfs>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 Type="http://schemas.openxmlformats.org/officeDocument/2006/relationships/theme" Target="theme/theme1.xml"/><Relationship Id="rId12" Type="http://schemas.openxmlformats.org/officeDocument/2006/relationships/styles" Target="styles.xml"/><Relationship Id="rId13" Type="http://schemas.openxmlformats.org/officeDocument/2006/relationships/sharedStrings" Target="sharedStrings.xml"/><Relationship Id="rId14"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G33"/>
  <sheetViews>
    <sheetView tabSelected="1" zoomScale="85" zoomScaleNormal="85" zoomScalePageLayoutView="85" workbookViewId="0">
      <selection activeCell="C11" sqref="C11:D12"/>
    </sheetView>
  </sheetViews>
  <sheetFormatPr baseColWidth="10" defaultColWidth="8.83203125" defaultRowHeight="12"/>
  <cols>
    <col min="1" max="1" width="28.5" style="62" customWidth="1"/>
    <col min="2" max="2" width="24.33203125" style="3" customWidth="1"/>
    <col min="3" max="3" width="24.83203125" style="3" customWidth="1"/>
    <col min="4" max="4" width="24.33203125" style="3" customWidth="1"/>
    <col min="5" max="5" width="3.33203125" style="3" customWidth="1"/>
    <col min="6" max="6" width="4.6640625" style="3" customWidth="1"/>
    <col min="7" max="16384" width="8.83203125" style="3"/>
  </cols>
  <sheetData>
    <row r="1" spans="1:7" s="62" customFormat="1">
      <c r="A1" s="110" t="s">
        <v>129</v>
      </c>
      <c r="B1" s="111"/>
      <c r="C1" s="111"/>
      <c r="D1" s="112"/>
    </row>
    <row r="2" spans="1:7" ht="18.75">
      <c r="A2" s="8" t="s">
        <v>125</v>
      </c>
      <c r="B2" s="113" t="s">
        <v>82</v>
      </c>
      <c r="C2" s="114"/>
      <c r="D2" s="115"/>
    </row>
    <row r="3" spans="1:7" ht="32.25" customHeight="1">
      <c r="A3" s="8" t="s">
        <v>126</v>
      </c>
      <c r="B3" s="116" t="s">
        <v>33</v>
      </c>
      <c r="C3" s="117"/>
      <c r="D3" s="118"/>
    </row>
    <row r="4" spans="1:7">
      <c r="A4" s="67" t="s">
        <v>63</v>
      </c>
      <c r="B4" s="68" t="s">
        <v>83</v>
      </c>
      <c r="C4" s="8" t="s">
        <v>52</v>
      </c>
      <c r="D4" s="69">
        <v>40807</v>
      </c>
      <c r="E4" s="39"/>
      <c r="F4" s="39"/>
      <c r="G4" s="39"/>
    </row>
    <row r="5" spans="1:7">
      <c r="A5" s="67" t="s">
        <v>139</v>
      </c>
      <c r="B5" s="70" t="s">
        <v>84</v>
      </c>
      <c r="C5" s="67" t="s">
        <v>53</v>
      </c>
      <c r="D5" s="71" t="s">
        <v>151</v>
      </c>
    </row>
    <row r="6" spans="1:7">
      <c r="A6" s="8" t="s">
        <v>51</v>
      </c>
      <c r="B6" s="70" t="s">
        <v>85</v>
      </c>
      <c r="C6" s="8" t="s">
        <v>127</v>
      </c>
      <c r="D6" s="70" t="s">
        <v>87</v>
      </c>
    </row>
    <row r="7" spans="1:7">
      <c r="A7" s="8" t="s">
        <v>17</v>
      </c>
      <c r="B7" s="70" t="s">
        <v>86</v>
      </c>
      <c r="C7" s="67" t="s">
        <v>186</v>
      </c>
      <c r="D7" s="72" t="s">
        <v>151</v>
      </c>
    </row>
    <row r="8" spans="1:7" s="39" customFormat="1" ht="13" thickBot="1">
      <c r="A8" s="100"/>
      <c r="B8" s="100"/>
      <c r="C8" s="100"/>
      <c r="D8" s="100"/>
    </row>
    <row r="9" spans="1:7" s="39" customFormat="1" ht="13" thickBot="1">
      <c r="A9" s="107" t="str">
        <f>'Drop Down 2'!A3</f>
        <v>Section 2: Project Objectives and Criticality (affects Impact axis)</v>
      </c>
      <c r="B9" s="108"/>
      <c r="C9" s="108"/>
      <c r="D9" s="109"/>
    </row>
    <row r="10" spans="1:7" ht="25" thickBot="1">
      <c r="A10" s="73" t="str">
        <f>'Drop Down 2'!A5</f>
        <v>Relationship to Strategic Plan Elements (Goals, Commitments, Objectives &amp; SLOs)</v>
      </c>
      <c r="B10" s="74" t="s">
        <v>187</v>
      </c>
      <c r="C10" s="94" t="s">
        <v>34</v>
      </c>
      <c r="D10" s="95"/>
      <c r="E10" s="39"/>
      <c r="F10" s="39"/>
      <c r="G10" s="39"/>
    </row>
    <row r="11" spans="1:7" ht="25" thickBot="1">
      <c r="A11" s="73" t="str">
        <f>'Drop Down 2'!A11</f>
        <v>Enhancement</v>
      </c>
      <c r="B11" s="75" t="s">
        <v>88</v>
      </c>
      <c r="C11" s="96"/>
      <c r="D11" s="97"/>
      <c r="E11" s="39"/>
      <c r="F11" s="39"/>
      <c r="G11" s="39"/>
    </row>
    <row r="12" spans="1:7" ht="33" customHeight="1" thickBot="1">
      <c r="A12" s="76" t="str">
        <f>'Drop Down 2'!A19</f>
        <v>Sponsor's Priority</v>
      </c>
      <c r="B12" s="77" t="s">
        <v>124</v>
      </c>
      <c r="C12" s="98"/>
      <c r="D12" s="99"/>
      <c r="E12" s="39"/>
      <c r="F12" s="39"/>
      <c r="G12" s="39"/>
    </row>
    <row r="13" spans="1:7" s="39" customFormat="1">
      <c r="A13" s="100"/>
      <c r="B13" s="100"/>
      <c r="C13" s="100"/>
      <c r="D13" s="100"/>
    </row>
    <row r="14" spans="1:7" ht="12" customHeight="1" thickBot="1">
      <c r="A14" s="101" t="str">
        <f>'Drop Down 2'!A24</f>
        <v>Section 3: Project Benefits (affects Impact axis)</v>
      </c>
      <c r="B14" s="102"/>
      <c r="C14" s="102"/>
      <c r="D14" s="103"/>
      <c r="E14" s="39"/>
      <c r="F14" s="39"/>
      <c r="G14" s="39"/>
    </row>
    <row r="15" spans="1:7" ht="25" thickBot="1">
      <c r="A15" s="73" t="str">
        <f>'Drop Down 2'!A26</f>
        <v>Students Who Could Benefit (directly)</v>
      </c>
      <c r="B15" s="74" t="s">
        <v>89</v>
      </c>
      <c r="C15" s="73" t="str">
        <f>'Drop Down 2'!A45</f>
        <v>Financial Impact (annual net income increase):</v>
      </c>
      <c r="D15" s="75" t="s">
        <v>105</v>
      </c>
      <c r="E15" s="39"/>
      <c r="F15" s="39"/>
      <c r="G15" s="39"/>
    </row>
    <row r="16" spans="1:7" ht="13" thickBot="1">
      <c r="A16" s="73" t="str">
        <f>'Drop Down 2'!A33</f>
        <v>Employees Who Could Benefit (directly)</v>
      </c>
      <c r="B16" s="74" t="s">
        <v>222</v>
      </c>
      <c r="C16" s="73" t="str">
        <f>'Drop Down 2'!A52</f>
        <v>Time Savings</v>
      </c>
      <c r="D16" s="75" t="s">
        <v>91</v>
      </c>
      <c r="E16" s="39"/>
      <c r="F16" s="39"/>
      <c r="G16" s="39"/>
    </row>
    <row r="17" spans="1:7" ht="17" customHeight="1" thickBot="1">
      <c r="A17" s="73" t="str">
        <f>'Drop Down 2'!A40</f>
        <v>Expected Client Satisfaction</v>
      </c>
      <c r="B17" s="75" t="s">
        <v>90</v>
      </c>
      <c r="C17" s="73" t="str">
        <f>'Drop Down 2'!A59</f>
        <v>Probability of Realizing Benefits</v>
      </c>
      <c r="D17" s="77" t="s">
        <v>78</v>
      </c>
      <c r="E17" s="39"/>
      <c r="F17" s="39"/>
      <c r="G17" s="39"/>
    </row>
    <row r="18" spans="1:7" ht="28" customHeight="1" thickBot="1">
      <c r="A18" s="79" t="str">
        <f>'Drop Down 2'!A64</f>
        <v>Unique or duplicated services</v>
      </c>
      <c r="B18" s="75" t="s">
        <v>182</v>
      </c>
      <c r="C18" s="65"/>
      <c r="D18" s="28"/>
      <c r="E18" s="39"/>
      <c r="F18" s="39"/>
      <c r="G18" s="39"/>
    </row>
    <row r="19" spans="1:7" s="39" customFormat="1">
      <c r="A19" s="100"/>
      <c r="B19" s="100"/>
      <c r="C19" s="100"/>
      <c r="D19" s="100"/>
    </row>
    <row r="20" spans="1:7" ht="12" customHeight="1" thickBot="1">
      <c r="A20" s="104" t="str">
        <f>'Drop Down 2'!A74</f>
        <v>Section 4: Project Effort (affects Effort axis)</v>
      </c>
      <c r="B20" s="105"/>
      <c r="C20" s="105"/>
      <c r="D20" s="106"/>
      <c r="E20" s="39"/>
      <c r="F20" s="39"/>
      <c r="G20" s="39"/>
    </row>
    <row r="21" spans="1:7" ht="25" thickBot="1">
      <c r="A21" s="73" t="str">
        <f>'Drop Down 2'!A76</f>
        <v>Departments Involved in Implemenation (exclude ETS)</v>
      </c>
      <c r="B21" s="74" t="s">
        <v>59</v>
      </c>
      <c r="C21" s="84" t="s">
        <v>122</v>
      </c>
      <c r="D21" s="85"/>
      <c r="E21" s="39"/>
      <c r="F21" s="39"/>
      <c r="G21" s="39"/>
    </row>
    <row r="22" spans="1:7" ht="25" thickBot="1">
      <c r="A22" s="73" t="str">
        <f>'Drop Down 2'!A82</f>
        <v>Business Process Changes Required</v>
      </c>
      <c r="B22" s="74" t="s">
        <v>92</v>
      </c>
      <c r="C22" s="86" t="s">
        <v>107</v>
      </c>
      <c r="D22" s="87"/>
      <c r="E22" s="39"/>
      <c r="F22" s="39"/>
      <c r="G22" s="39"/>
    </row>
    <row r="23" spans="1:7" ht="25" thickBot="1">
      <c r="A23" s="73" t="str">
        <f>'Drop Down 2'!A88</f>
        <v>Additional Ongoing Support Required (functional departments)</v>
      </c>
      <c r="B23" s="78" t="s">
        <v>120</v>
      </c>
      <c r="C23" s="86"/>
      <c r="D23" s="87"/>
      <c r="E23" s="39"/>
      <c r="F23" s="39"/>
      <c r="G23" s="39"/>
    </row>
    <row r="24" spans="1:7" ht="13" thickBot="1">
      <c r="A24" s="73" t="str">
        <f>'Drop Down 2'!A95</f>
        <v>Additional Ongoing Support Required (IT)</v>
      </c>
      <c r="B24" s="78" t="s">
        <v>108</v>
      </c>
      <c r="C24" s="86"/>
      <c r="D24" s="87"/>
      <c r="E24" s="39"/>
      <c r="F24" s="39"/>
      <c r="G24" s="39"/>
    </row>
    <row r="25" spans="1:7" ht="13" thickBot="1">
      <c r="A25" s="73" t="str">
        <f>'Drop Down 2'!A102</f>
        <v>Implementation Hard Costs (one time)</v>
      </c>
      <c r="B25" s="75" t="s">
        <v>109</v>
      </c>
      <c r="C25" s="86"/>
      <c r="D25" s="87"/>
      <c r="E25" s="39"/>
      <c r="F25" s="39"/>
      <c r="G25" s="39"/>
    </row>
    <row r="26" spans="1:7" ht="13" thickBot="1">
      <c r="A26" s="73" t="str">
        <f>'Drop Down 2'!A109</f>
        <v>Additional Ongoing Hard Costs (annual)</v>
      </c>
      <c r="B26" s="75" t="s">
        <v>32</v>
      </c>
      <c r="C26" s="86"/>
      <c r="D26" s="87"/>
      <c r="E26" s="39"/>
      <c r="F26" s="39"/>
      <c r="G26" s="39"/>
    </row>
    <row r="27" spans="1:7" ht="27" customHeight="1" thickBot="1">
      <c r="A27" s="73" t="str">
        <f>'Drop Down 2'!A116</f>
        <v>Time to Implement (includes all IT and functional department work)</v>
      </c>
      <c r="B27" s="75" t="s">
        <v>93</v>
      </c>
      <c r="C27" s="86"/>
      <c r="D27" s="87"/>
      <c r="E27" s="39"/>
      <c r="F27" s="39"/>
      <c r="G27" s="39"/>
    </row>
    <row r="28" spans="1:7" ht="37" thickBot="1">
      <c r="A28" s="73" t="str">
        <f>'Drop Down 2'!A123</f>
        <v>Complexity of Implementation:</v>
      </c>
      <c r="B28" s="74" t="s">
        <v>149</v>
      </c>
      <c r="C28" s="86"/>
      <c r="D28" s="87"/>
      <c r="E28" s="39"/>
      <c r="F28" s="39"/>
      <c r="G28" s="39"/>
    </row>
    <row r="29" spans="1:7" ht="15" customHeight="1" thickBot="1">
      <c r="A29" s="79" t="str">
        <f>'Drop Down 2'!A129</f>
        <v>Hardware / Application Hosting  by Vendor</v>
      </c>
      <c r="B29" s="74" t="s">
        <v>94</v>
      </c>
      <c r="C29" s="88"/>
      <c r="D29" s="89"/>
      <c r="E29" s="39"/>
      <c r="F29" s="39"/>
      <c r="G29" s="39"/>
    </row>
    <row r="30" spans="1:7">
      <c r="A30" s="63"/>
      <c r="B30" s="63"/>
      <c r="C30" s="63"/>
      <c r="D30" s="63"/>
      <c r="E30" s="39"/>
      <c r="F30" s="39"/>
      <c r="G30" s="39"/>
    </row>
    <row r="31" spans="1:7">
      <c r="A31" s="64" t="s">
        <v>123</v>
      </c>
      <c r="B31" s="11" t="str">
        <f>IF(B2="", "", CONCATENATE("(for: ", B2, ")"))</f>
        <v>(for: SARS/eSARS integration phase III)</v>
      </c>
      <c r="C31" s="11"/>
      <c r="D31" s="12"/>
      <c r="E31" s="39"/>
      <c r="F31" s="39"/>
      <c r="G31" s="39"/>
    </row>
    <row r="32" spans="1:7" ht="12" customHeight="1">
      <c r="A32" s="8" t="s">
        <v>29</v>
      </c>
      <c r="B32" s="38">
        <f>IFERROR((
VLOOKUP(B10,ScoreStrategicAlignment,2,FALSE)*VLOOKUP(B10,ScoreStrategicAlignment,3,FALSE)+
VLOOKUP(B11,ScoreCriticality,2,FALSE)*VLOOKUP(B11,ScoreCriticality,3,FALSE)+
VLOOKUP(B12,ScoreSponsorsPriority,2,FALSE)*VLOOKUP(B12,ScoreSponsorsPriority,3,FALSE)+
(VLOOKUP(B15,ScoreStudents,2,FALSE)*VLOOKUP(B15,ScoreStudents,3,FALSE)+
VLOOKUP(B16,ScoreEmployees,2,FALSE)*VLOOKUP(B16,ScoreEmployees,3,FALSE))*
VLOOKUP(B17,ScoreClientSatisfaction,3,FALSE)+
VLOOKUP(D15,ScoreFinancialImpact,2,FALSE)*VLOOKUP(D15,ScoreFinancialImpact,3,FALSE)+
VLOOKUP(D16,ScoreTimeSavings,2,FALSE)*VLOOKUP(D16,ScoreTimeSavings,3,FALSE)+
VLOOKUP(D17,ScoreBenefits,2,FALSE)*VLOOKUP(D17,ScoreBenefits,3,FALSE)+
VLOOKUP(B18,ScoreUniqueServices,2,FALSE)*VLOOKUP(B18,ScoreUniqueServices,3,FALSE)
)/'Drop Down 2'!$D$69*10,0)</f>
        <v>7.2727272727272734</v>
      </c>
      <c r="C32" s="90" t="s">
        <v>177</v>
      </c>
      <c r="D32" s="91"/>
      <c r="E32" s="39"/>
      <c r="F32" s="39"/>
      <c r="G32" s="39"/>
    </row>
    <row r="33" spans="1:7">
      <c r="A33" s="8" t="s">
        <v>30</v>
      </c>
      <c r="B33" s="38">
        <f>IFERROR((
VLOOKUP(B21,ScoreDepartments,2,FALSE)*VLOOKUP(B21,ScoreDepartments,3,FALSE)+
VLOOKUP(B22,ScoreBPC,2,FALSE)*VLOOKUP(B22,ScoreBPC,3,FALSE)+
VLOOKUP(B23,ScoreNonIT_FTE,2,FALSE)*VLOOKUP(B23,ScoreNonIT_FTE,3,FALSE)+
VLOOKUP(B24,ScoreIT_FTE,2,FALSE)*VLOOKUP(B24,ScoreIT_FTE,3,FALSE)+
VLOOKUP(B25,ScoreCost,2,FALSE)*VLOOKUP(B25,ScoreCost,3,FALSE)+
VLOOKUP(B26,ScoreCostOngoing,2,FALSE)*VLOOKUP(B26,ScoreCostOngoing,3,FALSE)+
VLOOKUP(B27,ScoreTime,2,FALSE)*VLOOKUP(B27,ScoreTime,3,FALSE)+
VLOOKUP(B28,ScoreComplexity,2,FALSE)*VLOOKUP(B28,ScoreComplexity,3,FALSE)+
VLOOKUP(B29,ScoreHosting,2,FALSE)*VLOOKUP(B29,ScoreHosting,3,FALSE)
)/'Drop Down 2'!$D$133*10,0)</f>
        <v>4.7857142857142856</v>
      </c>
      <c r="C33" s="92"/>
      <c r="D33" s="93"/>
      <c r="E33" s="39"/>
      <c r="F33" s="39"/>
      <c r="G33" s="39"/>
    </row>
  </sheetData>
  <sheetCalcPr fullCalcOnLoad="1"/>
  <dataConsolidate/>
  <mergeCells count="14">
    <mergeCell ref="A9:D9"/>
    <mergeCell ref="A1:D1"/>
    <mergeCell ref="B2:D2"/>
    <mergeCell ref="B3:D3"/>
    <mergeCell ref="A8:D8"/>
    <mergeCell ref="C21:D21"/>
    <mergeCell ref="C22:D29"/>
    <mergeCell ref="C32:D33"/>
    <mergeCell ref="C10:D10"/>
    <mergeCell ref="C11:D12"/>
    <mergeCell ref="A13:D13"/>
    <mergeCell ref="A14:D14"/>
    <mergeCell ref="A19:D19"/>
    <mergeCell ref="A20:D20"/>
  </mergeCells>
  <phoneticPr fontId="7" type="noConversion"/>
  <conditionalFormatting sqref="B4">
    <cfRule type="expression" dxfId="7" priority="0" stopIfTrue="1">
      <formula>NOT(ISERROR(SEARCH("Regulatory/Legal Mandate (imposed by a governmental authority)",B4)))</formula>
    </cfRule>
  </conditionalFormatting>
  <dataValidations disablePrompts="1" count="23">
    <dataValidation type="list" allowBlank="1" showInputMessage="1" showErrorMessage="1" sqref="B27">
      <formula1>Time</formula1>
    </dataValidation>
    <dataValidation type="list" allowBlank="1" showInputMessage="1" showErrorMessage="1" sqref="B17">
      <formula1>ClientSatisfaction</formula1>
    </dataValidation>
    <dataValidation type="list" allowBlank="1" showInputMessage="1" showErrorMessage="1" sqref="B25">
      <formula1>Cost</formula1>
    </dataValidation>
    <dataValidation type="list" allowBlank="1" showInputMessage="1" showErrorMessage="1" sqref="B24">
      <formula1>FTE</formula1>
    </dataValidation>
    <dataValidation type="list" allowBlank="1" showInputMessage="1" showErrorMessage="1" sqref="B19 B13">
      <formula1>LMH</formula1>
    </dataValidation>
    <dataValidation type="list" allowBlank="1" showInputMessage="1" showErrorMessage="1" sqref="B21">
      <formula1>Departments</formula1>
    </dataValidation>
    <dataValidation type="list" allowBlank="1" showInputMessage="1" showErrorMessage="1" sqref="D17:D18">
      <formula1>Benefits</formula1>
    </dataValidation>
    <dataValidation type="list" allowBlank="1" showInputMessage="1" showErrorMessage="1" sqref="D16">
      <formula1>TimeSavings</formula1>
    </dataValidation>
    <dataValidation type="list" allowBlank="1" showInputMessage="1" showErrorMessage="1" sqref="D15">
      <formula1>FinancialImpact</formula1>
    </dataValidation>
    <dataValidation type="list" allowBlank="1" showInputMessage="1" showErrorMessage="1" sqref="B15">
      <formula1>Students</formula1>
    </dataValidation>
    <dataValidation type="list" allowBlank="1" showInputMessage="1" showErrorMessage="1" sqref="B16">
      <formula1>Employees</formula1>
    </dataValidation>
    <dataValidation type="list" allowBlank="1" showInputMessage="1" showErrorMessage="1" sqref="B10">
      <formula1>StrategicAlignment</formula1>
    </dataValidation>
    <dataValidation type="list" allowBlank="1" showInputMessage="1" showErrorMessage="1" sqref="B11">
      <formula1>Criticality</formula1>
    </dataValidation>
    <dataValidation type="list" allowBlank="1" showInputMessage="1" showErrorMessage="1" sqref="B4">
      <formula1>Category</formula1>
    </dataValidation>
    <dataValidation type="list" allowBlank="1" showInputMessage="1" showErrorMessage="1" sqref="D5">
      <formula1>YN</formula1>
    </dataValidation>
    <dataValidation type="list" allowBlank="1" showInputMessage="1" showErrorMessage="1" sqref="B22">
      <formula1>BPC</formula1>
    </dataValidation>
    <dataValidation type="list" allowBlank="1" showInputMessage="1" showErrorMessage="1" sqref="B28">
      <formula1>Complexity</formula1>
    </dataValidation>
    <dataValidation type="list" allowBlank="1" showInputMessage="1" showErrorMessage="1" sqref="B26">
      <formula1>CostOngoing</formula1>
    </dataValidation>
    <dataValidation type="list" allowBlank="1" showInputMessage="1" showErrorMessage="1" sqref="D7">
      <formula1>YNNA</formula1>
    </dataValidation>
    <dataValidation type="list" allowBlank="1" showInputMessage="1" showErrorMessage="1" sqref="B12">
      <formula1>SponsorsPriority</formula1>
    </dataValidation>
    <dataValidation type="list" allowBlank="1" showInputMessage="1" showErrorMessage="1" sqref="B29">
      <formula1>Hosting</formula1>
    </dataValidation>
    <dataValidation type="list" allowBlank="1" showInputMessage="1" showErrorMessage="1" sqref="B23">
      <formula1>NonIT_FTE</formula1>
    </dataValidation>
    <dataValidation type="list" allowBlank="1" showInputMessage="1" showErrorMessage="1" sqref="B18">
      <formula1>UniqueServices</formula1>
    </dataValidation>
  </dataValidations>
  <hyperlinks>
    <hyperlink ref="A20:D20" location="Depts!A1" display="Depts!A1"/>
  </hyperlinks>
  <pageMargins left="0.25" right="0.25" top="1" bottom="0.5" header="0.3" footer="0.3"/>
  <headerFooter>
    <oddFooter>&amp;C&amp;P of &amp;N</oddFooter>
  </headerFooter>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G143"/>
  <sheetViews>
    <sheetView showGridLines="0" showRowColHeaders="0" zoomScale="200" workbookViewId="0">
      <pane ySplit="1" topLeftCell="A2" activePane="bottomLeft" state="frozenSplit"/>
      <selection sqref="A1:XFD1"/>
      <selection pane="bottomLeft" activeCell="A2" sqref="A2"/>
    </sheetView>
  </sheetViews>
  <sheetFormatPr baseColWidth="10" defaultColWidth="8.83203125" defaultRowHeight="12"/>
  <cols>
    <col min="1" max="1" width="51.83203125" style="2" customWidth="1"/>
    <col min="2" max="2" width="4.1640625" style="13" customWidth="1"/>
    <col min="3" max="3" width="4.33203125" style="13" customWidth="1"/>
    <col min="4" max="4" width="3.83203125" style="13" customWidth="1"/>
    <col min="5" max="5" width="6.33203125" style="13" customWidth="1"/>
    <col min="6" max="6" width="15" style="40" customWidth="1"/>
    <col min="7" max="7" width="20.33203125" style="2" bestFit="1" customWidth="1"/>
    <col min="8" max="8" width="19.5" style="2" bestFit="1" customWidth="1"/>
    <col min="9" max="9" width="13.5" style="2" bestFit="1" customWidth="1"/>
    <col min="10" max="11" width="24.83203125" style="2" bestFit="1" customWidth="1"/>
    <col min="12" max="12" width="22.83203125" style="2" bestFit="1" customWidth="1"/>
    <col min="13" max="14" width="24.5" style="2" bestFit="1" customWidth="1"/>
    <col min="15" max="15" width="11.33203125" style="2" bestFit="1" customWidth="1"/>
    <col min="16" max="16384" width="8.83203125" style="2"/>
  </cols>
  <sheetData>
    <row r="1" spans="1:6" s="1" customFormat="1" ht="48" customHeight="1">
      <c r="A1" s="51" t="s">
        <v>229</v>
      </c>
      <c r="B1" s="49" t="s">
        <v>200</v>
      </c>
      <c r="C1" s="49" t="s">
        <v>201</v>
      </c>
      <c r="D1" s="50" t="s">
        <v>202</v>
      </c>
      <c r="E1" s="49" t="s">
        <v>227</v>
      </c>
      <c r="F1" s="49" t="s">
        <v>228</v>
      </c>
    </row>
    <row r="2" spans="1:6" ht="17" customHeight="1" thickBot="1">
      <c r="A2" s="53" t="s">
        <v>4</v>
      </c>
      <c r="B2" s="30"/>
      <c r="C2" s="30"/>
      <c r="D2" s="30"/>
      <c r="E2" s="30"/>
    </row>
    <row r="3" spans="1:6">
      <c r="A3" s="107" t="s">
        <v>97</v>
      </c>
      <c r="B3" s="108"/>
      <c r="C3" s="108"/>
      <c r="D3" s="127"/>
      <c r="E3" s="128"/>
      <c r="F3" s="128"/>
    </row>
    <row r="4" spans="1:6">
      <c r="A4" s="32"/>
      <c r="B4" s="32"/>
      <c r="C4" s="32"/>
    </row>
    <row r="5" spans="1:6">
      <c r="A5" s="56" t="s">
        <v>74</v>
      </c>
      <c r="B5" s="18"/>
      <c r="C5" s="18"/>
      <c r="D5" s="18"/>
      <c r="E5" s="18"/>
      <c r="F5" s="43" t="s">
        <v>265</v>
      </c>
    </row>
    <row r="6" spans="1:6">
      <c r="A6" s="54" t="s">
        <v>75</v>
      </c>
      <c r="B6" s="55">
        <v>0</v>
      </c>
      <c r="C6" s="46">
        <f>C9</f>
        <v>1</v>
      </c>
      <c r="D6" s="18"/>
      <c r="E6" s="18"/>
      <c r="F6" s="43" t="s">
        <v>266</v>
      </c>
    </row>
    <row r="7" spans="1:6">
      <c r="A7" s="54" t="s">
        <v>67</v>
      </c>
      <c r="B7" s="55">
        <v>3</v>
      </c>
      <c r="C7" s="46">
        <f>C9</f>
        <v>1</v>
      </c>
      <c r="D7" s="18"/>
      <c r="E7" s="18"/>
      <c r="F7" s="43"/>
    </row>
    <row r="8" spans="1:6">
      <c r="A8" s="54" t="s">
        <v>68</v>
      </c>
      <c r="B8" s="55">
        <v>7</v>
      </c>
      <c r="C8" s="46">
        <f>C9</f>
        <v>1</v>
      </c>
      <c r="D8" s="18"/>
      <c r="E8" s="18"/>
      <c r="F8" s="43"/>
    </row>
    <row r="9" spans="1:6">
      <c r="A9" s="54" t="s">
        <v>204</v>
      </c>
      <c r="B9" s="55">
        <v>10</v>
      </c>
      <c r="C9" s="55">
        <v>1</v>
      </c>
      <c r="D9" s="18">
        <f>B9*C9</f>
        <v>10</v>
      </c>
      <c r="E9" s="22">
        <f>D9/$D$69</f>
        <v>9.0909090909090912E-2</v>
      </c>
      <c r="F9" s="43"/>
    </row>
    <row r="10" spans="1:6" s="4" customFormat="1">
      <c r="B10" s="15"/>
      <c r="C10" s="15"/>
      <c r="D10" s="15"/>
      <c r="E10" s="15"/>
      <c r="F10" s="41"/>
    </row>
    <row r="11" spans="1:6">
      <c r="A11" s="56" t="s">
        <v>232</v>
      </c>
      <c r="B11" s="18"/>
      <c r="C11" s="18"/>
      <c r="D11" s="18"/>
      <c r="E11" s="18"/>
      <c r="F11" s="43" t="s">
        <v>267</v>
      </c>
    </row>
    <row r="12" spans="1:6">
      <c r="A12" s="54" t="s">
        <v>79</v>
      </c>
      <c r="B12" s="55">
        <v>0</v>
      </c>
      <c r="C12" s="46">
        <f>C17</f>
        <v>2</v>
      </c>
      <c r="D12" s="18"/>
      <c r="E12" s="18"/>
      <c r="F12" s="43" t="s">
        <v>268</v>
      </c>
    </row>
    <row r="13" spans="1:6">
      <c r="A13" s="54" t="s">
        <v>80</v>
      </c>
      <c r="B13" s="55">
        <v>3</v>
      </c>
      <c r="C13" s="46">
        <f>C17</f>
        <v>2</v>
      </c>
      <c r="D13" s="18"/>
      <c r="E13" s="18"/>
      <c r="F13" s="43"/>
    </row>
    <row r="14" spans="1:6">
      <c r="A14" s="54" t="s">
        <v>81</v>
      </c>
      <c r="B14" s="55">
        <v>6</v>
      </c>
      <c r="C14" s="46">
        <f>C17</f>
        <v>2</v>
      </c>
      <c r="D14" s="18"/>
      <c r="E14" s="18"/>
      <c r="F14" s="43"/>
    </row>
    <row r="15" spans="1:6">
      <c r="A15" s="54" t="s">
        <v>203</v>
      </c>
      <c r="B15" s="55">
        <v>9</v>
      </c>
      <c r="C15" s="46">
        <f>C17</f>
        <v>2</v>
      </c>
      <c r="D15" s="18"/>
      <c r="E15" s="18"/>
      <c r="F15" s="43"/>
    </row>
    <row r="16" spans="1:6">
      <c r="A16" s="54" t="s">
        <v>185</v>
      </c>
      <c r="B16" s="55">
        <v>10</v>
      </c>
      <c r="C16" s="46">
        <f>C17</f>
        <v>2</v>
      </c>
      <c r="D16" s="18"/>
      <c r="E16" s="18"/>
      <c r="F16" s="43"/>
    </row>
    <row r="17" spans="1:6">
      <c r="A17" s="54" t="s">
        <v>3</v>
      </c>
      <c r="B17" s="55">
        <v>10</v>
      </c>
      <c r="C17" s="55">
        <v>2</v>
      </c>
      <c r="D17" s="18">
        <f>B17*C17</f>
        <v>20</v>
      </c>
      <c r="E17" s="22">
        <f>D17/$D$69</f>
        <v>0.18181818181818182</v>
      </c>
      <c r="F17" s="43"/>
    </row>
    <row r="18" spans="1:6" s="4" customFormat="1">
      <c r="B18" s="15"/>
      <c r="C18" s="15"/>
      <c r="D18" s="15"/>
      <c r="E18" s="15"/>
      <c r="F18" s="41"/>
    </row>
    <row r="19" spans="1:6">
      <c r="A19" s="56" t="s">
        <v>111</v>
      </c>
      <c r="B19" s="18"/>
      <c r="C19" s="18"/>
      <c r="D19" s="18"/>
      <c r="E19" s="18"/>
      <c r="F19" s="43" t="s">
        <v>256</v>
      </c>
    </row>
    <row r="20" spans="1:6">
      <c r="A20" s="54" t="s">
        <v>153</v>
      </c>
      <c r="B20" s="55">
        <v>0</v>
      </c>
      <c r="C20" s="46">
        <f>C22</f>
        <v>1</v>
      </c>
      <c r="D20" s="18"/>
      <c r="E20" s="18"/>
      <c r="F20" s="43" t="s">
        <v>257</v>
      </c>
    </row>
    <row r="21" spans="1:6">
      <c r="A21" s="54" t="s">
        <v>154</v>
      </c>
      <c r="B21" s="55">
        <v>5</v>
      </c>
      <c r="C21" s="46">
        <f>C22</f>
        <v>1</v>
      </c>
      <c r="D21" s="18"/>
      <c r="E21" s="18"/>
      <c r="F21" s="43"/>
    </row>
    <row r="22" spans="1:6">
      <c r="A22" s="54" t="s">
        <v>124</v>
      </c>
      <c r="B22" s="55">
        <v>10</v>
      </c>
      <c r="C22" s="55">
        <v>1</v>
      </c>
      <c r="D22" s="18">
        <v>10</v>
      </c>
      <c r="E22" s="22">
        <f>D22/$D$69</f>
        <v>9.0909090909090912E-2</v>
      </c>
      <c r="F22" s="43"/>
    </row>
    <row r="23" spans="1:6" s="4" customFormat="1">
      <c r="B23" s="15"/>
      <c r="C23" s="15"/>
      <c r="D23" s="15"/>
      <c r="E23" s="33"/>
      <c r="F23" s="41"/>
    </row>
    <row r="24" spans="1:6" s="4" customFormat="1">
      <c r="A24" s="101" t="s">
        <v>106</v>
      </c>
      <c r="B24" s="102"/>
      <c r="C24" s="102"/>
      <c r="D24" s="129"/>
      <c r="E24" s="130"/>
      <c r="F24" s="130"/>
    </row>
    <row r="26" spans="1:6">
      <c r="A26" s="56" t="s">
        <v>100</v>
      </c>
      <c r="B26" s="18"/>
      <c r="C26" s="18"/>
      <c r="D26" s="18"/>
      <c r="E26" s="18"/>
      <c r="F26" s="43" t="s">
        <v>258</v>
      </c>
    </row>
    <row r="27" spans="1:6" ht="12" customHeight="1">
      <c r="A27" s="54" t="s">
        <v>179</v>
      </c>
      <c r="B27" s="55">
        <v>0</v>
      </c>
      <c r="C27" s="46">
        <f>C31</f>
        <v>2</v>
      </c>
      <c r="D27" s="18"/>
      <c r="E27" s="18"/>
      <c r="F27" s="43" t="s">
        <v>36</v>
      </c>
    </row>
    <row r="28" spans="1:6">
      <c r="A28" s="54" t="s">
        <v>18</v>
      </c>
      <c r="B28" s="55">
        <v>2</v>
      </c>
      <c r="C28" s="46">
        <f>C31</f>
        <v>2</v>
      </c>
      <c r="D28" s="18"/>
      <c r="E28" s="18"/>
      <c r="F28" s="43"/>
    </row>
    <row r="29" spans="1:6">
      <c r="A29" s="54" t="s">
        <v>19</v>
      </c>
      <c r="B29" s="55">
        <v>5</v>
      </c>
      <c r="C29" s="46">
        <f>C31</f>
        <v>2</v>
      </c>
      <c r="D29" s="18"/>
      <c r="E29" s="18"/>
      <c r="F29" s="43"/>
    </row>
    <row r="30" spans="1:6">
      <c r="A30" s="54" t="s">
        <v>233</v>
      </c>
      <c r="B30" s="55">
        <v>7</v>
      </c>
      <c r="C30" s="46">
        <f>C31</f>
        <v>2</v>
      </c>
      <c r="D30" s="18"/>
      <c r="E30" s="18"/>
      <c r="F30" s="43"/>
    </row>
    <row r="31" spans="1:6">
      <c r="A31" s="54" t="s">
        <v>234</v>
      </c>
      <c r="B31" s="55">
        <v>10</v>
      </c>
      <c r="C31" s="55">
        <v>2</v>
      </c>
      <c r="D31" s="18"/>
      <c r="E31" s="18"/>
      <c r="F31" s="43"/>
    </row>
    <row r="32" spans="1:6" s="4" customFormat="1">
      <c r="B32" s="15"/>
      <c r="C32" s="15"/>
      <c r="D32" s="18"/>
      <c r="E32" s="18"/>
      <c r="F32" s="41"/>
    </row>
    <row r="33" spans="1:6">
      <c r="A33" s="56" t="s">
        <v>205</v>
      </c>
      <c r="B33" s="18"/>
      <c r="C33" s="18"/>
      <c r="D33" s="18"/>
      <c r="E33" s="18"/>
      <c r="F33" s="43" t="s">
        <v>37</v>
      </c>
    </row>
    <row r="34" spans="1:6">
      <c r="A34" s="54" t="s">
        <v>178</v>
      </c>
      <c r="B34" s="55">
        <v>0</v>
      </c>
      <c r="C34" s="46">
        <f>C38</f>
        <v>1</v>
      </c>
      <c r="D34" s="18"/>
      <c r="E34" s="18"/>
      <c r="F34" s="43" t="s">
        <v>15</v>
      </c>
    </row>
    <row r="35" spans="1:6">
      <c r="A35" s="54" t="s">
        <v>20</v>
      </c>
      <c r="B35" s="55">
        <v>2</v>
      </c>
      <c r="C35" s="46">
        <f>C38</f>
        <v>1</v>
      </c>
      <c r="D35" s="18"/>
      <c r="E35" s="18"/>
      <c r="F35" s="43"/>
    </row>
    <row r="36" spans="1:6">
      <c r="A36" s="54" t="s">
        <v>21</v>
      </c>
      <c r="B36" s="55">
        <v>5</v>
      </c>
      <c r="C36" s="46">
        <f>C38</f>
        <v>1</v>
      </c>
      <c r="D36" s="18"/>
      <c r="E36" s="18"/>
      <c r="F36" s="43"/>
    </row>
    <row r="37" spans="1:6">
      <c r="A37" s="54" t="s">
        <v>235</v>
      </c>
      <c r="B37" s="55">
        <v>7</v>
      </c>
      <c r="C37" s="46">
        <f>C38</f>
        <v>1</v>
      </c>
      <c r="D37" s="18"/>
      <c r="E37" s="18"/>
      <c r="F37" s="43"/>
    </row>
    <row r="38" spans="1:6">
      <c r="A38" s="54" t="s">
        <v>236</v>
      </c>
      <c r="B38" s="55">
        <v>10</v>
      </c>
      <c r="C38" s="55">
        <v>1</v>
      </c>
      <c r="D38" s="18"/>
      <c r="E38" s="18"/>
      <c r="F38" s="43"/>
    </row>
    <row r="39" spans="1:6" s="4" customFormat="1">
      <c r="B39" s="15"/>
      <c r="C39" s="15"/>
      <c r="D39" s="18"/>
      <c r="E39" s="18"/>
      <c r="F39" s="41"/>
    </row>
    <row r="40" spans="1:6">
      <c r="A40" s="56" t="s">
        <v>140</v>
      </c>
      <c r="B40" s="18"/>
      <c r="C40" s="18"/>
      <c r="D40" s="18"/>
      <c r="E40" s="18"/>
      <c r="F40" s="43" t="s">
        <v>16</v>
      </c>
    </row>
    <row r="41" spans="1:6">
      <c r="A41" s="54" t="s">
        <v>237</v>
      </c>
      <c r="B41" s="18"/>
      <c r="C41" s="55">
        <v>0.2</v>
      </c>
      <c r="D41" s="18"/>
      <c r="E41" s="18"/>
      <c r="F41" s="43" t="s">
        <v>55</v>
      </c>
    </row>
    <row r="42" spans="1:6">
      <c r="A42" s="54" t="s">
        <v>141</v>
      </c>
      <c r="B42" s="18"/>
      <c r="C42" s="55">
        <v>0.5</v>
      </c>
      <c r="D42" s="18"/>
      <c r="E42" s="18"/>
      <c r="F42" s="43"/>
    </row>
    <row r="43" spans="1:6">
      <c r="A43" s="54" t="s">
        <v>142</v>
      </c>
      <c r="B43" s="18"/>
      <c r="C43" s="55">
        <v>1</v>
      </c>
      <c r="D43" s="18">
        <f>(B31*C31+B38*C38)*C43</f>
        <v>30</v>
      </c>
      <c r="E43" s="22">
        <f>D43/$D$69</f>
        <v>0.27272727272727271</v>
      </c>
      <c r="F43" s="43"/>
    </row>
    <row r="44" spans="1:6" s="4" customFormat="1">
      <c r="B44" s="15"/>
      <c r="C44" s="15"/>
      <c r="D44" s="15"/>
      <c r="E44" s="15"/>
      <c r="F44" s="41"/>
    </row>
    <row r="45" spans="1:6">
      <c r="A45" s="56" t="s">
        <v>143</v>
      </c>
      <c r="B45" s="18"/>
      <c r="C45" s="18"/>
      <c r="D45" s="18"/>
      <c r="E45" s="18"/>
      <c r="F45" s="43" t="s">
        <v>56</v>
      </c>
    </row>
    <row r="46" spans="1:6">
      <c r="A46" s="54" t="s">
        <v>44</v>
      </c>
      <c r="B46" s="55">
        <v>0</v>
      </c>
      <c r="C46" s="46">
        <f>C50</f>
        <v>1</v>
      </c>
      <c r="D46" s="18"/>
      <c r="E46" s="18"/>
      <c r="F46" s="43" t="s">
        <v>57</v>
      </c>
    </row>
    <row r="47" spans="1:6">
      <c r="A47" s="54" t="s">
        <v>43</v>
      </c>
      <c r="B47" s="55">
        <v>1</v>
      </c>
      <c r="C47" s="46">
        <f>C50</f>
        <v>1</v>
      </c>
      <c r="D47" s="18"/>
      <c r="E47" s="18"/>
      <c r="F47" s="43"/>
    </row>
    <row r="48" spans="1:6">
      <c r="A48" s="54" t="s">
        <v>42</v>
      </c>
      <c r="B48" s="55">
        <v>3</v>
      </c>
      <c r="C48" s="46">
        <f>C50</f>
        <v>1</v>
      </c>
      <c r="D48" s="18"/>
      <c r="E48" s="18"/>
      <c r="F48" s="43"/>
    </row>
    <row r="49" spans="1:6">
      <c r="A49" s="54" t="s">
        <v>41</v>
      </c>
      <c r="B49" s="55">
        <v>6</v>
      </c>
      <c r="C49" s="46">
        <f>C50</f>
        <v>1</v>
      </c>
      <c r="D49" s="18"/>
      <c r="E49" s="18"/>
      <c r="F49" s="43"/>
    </row>
    <row r="50" spans="1:6">
      <c r="A50" s="54" t="s">
        <v>145</v>
      </c>
      <c r="B50" s="55">
        <v>10</v>
      </c>
      <c r="C50" s="55">
        <v>1</v>
      </c>
      <c r="D50" s="18">
        <f>B50*C50</f>
        <v>10</v>
      </c>
      <c r="E50" s="22">
        <f>D50/$D$69</f>
        <v>9.0909090909090912E-2</v>
      </c>
      <c r="F50" s="43"/>
    </row>
    <row r="51" spans="1:6" s="4" customFormat="1">
      <c r="B51" s="15"/>
      <c r="C51" s="15"/>
      <c r="D51" s="15"/>
      <c r="E51" s="15"/>
      <c r="F51" s="41"/>
    </row>
    <row r="52" spans="1:6">
      <c r="A52" s="56" t="s">
        <v>144</v>
      </c>
      <c r="B52" s="18"/>
      <c r="C52" s="18"/>
      <c r="D52" s="18"/>
      <c r="E52" s="18"/>
      <c r="F52" s="43" t="s">
        <v>58</v>
      </c>
    </row>
    <row r="53" spans="1:6">
      <c r="A53" s="54" t="s">
        <v>48</v>
      </c>
      <c r="B53" s="55">
        <v>0</v>
      </c>
      <c r="C53" s="46">
        <f>C57</f>
        <v>1</v>
      </c>
      <c r="D53" s="18"/>
      <c r="E53" s="18"/>
      <c r="F53" s="43" t="s">
        <v>163</v>
      </c>
    </row>
    <row r="54" spans="1:6">
      <c r="A54" s="54" t="s">
        <v>45</v>
      </c>
      <c r="B54" s="55">
        <v>1</v>
      </c>
      <c r="C54" s="46">
        <f>C57</f>
        <v>1</v>
      </c>
      <c r="D54" s="18"/>
      <c r="E54" s="18"/>
      <c r="F54" s="43"/>
    </row>
    <row r="55" spans="1:6">
      <c r="A55" s="54" t="s">
        <v>46</v>
      </c>
      <c r="B55" s="55">
        <v>3</v>
      </c>
      <c r="C55" s="46">
        <f>C57</f>
        <v>1</v>
      </c>
      <c r="D55" s="18"/>
      <c r="E55" s="18"/>
      <c r="F55" s="43"/>
    </row>
    <row r="56" spans="1:6">
      <c r="A56" s="54" t="s">
        <v>47</v>
      </c>
      <c r="B56" s="55">
        <v>6</v>
      </c>
      <c r="C56" s="46">
        <f>C57</f>
        <v>1</v>
      </c>
      <c r="D56" s="18"/>
      <c r="E56" s="18"/>
      <c r="F56" s="43"/>
    </row>
    <row r="57" spans="1:6">
      <c r="A57" s="54" t="s">
        <v>193</v>
      </c>
      <c r="B57" s="55">
        <v>10</v>
      </c>
      <c r="C57" s="55">
        <v>1</v>
      </c>
      <c r="D57" s="18">
        <f>B57*C57</f>
        <v>10</v>
      </c>
      <c r="E57" s="22">
        <f>D57/$D$69</f>
        <v>9.0909090909090912E-2</v>
      </c>
      <c r="F57" s="43"/>
    </row>
    <row r="58" spans="1:6" s="4" customFormat="1">
      <c r="B58" s="15"/>
      <c r="C58" s="15"/>
      <c r="D58" s="15"/>
      <c r="E58" s="15"/>
      <c r="F58" s="41"/>
    </row>
    <row r="59" spans="1:6">
      <c r="A59" s="56" t="s">
        <v>73</v>
      </c>
      <c r="B59" s="18"/>
      <c r="C59" s="18"/>
      <c r="D59" s="18"/>
      <c r="E59" s="18"/>
      <c r="F59" s="43" t="s">
        <v>164</v>
      </c>
    </row>
    <row r="60" spans="1:6">
      <c r="A60" s="54" t="s">
        <v>77</v>
      </c>
      <c r="B60" s="55">
        <v>0</v>
      </c>
      <c r="C60" s="46">
        <f>C62</f>
        <v>1</v>
      </c>
      <c r="D60" s="18"/>
      <c r="E60" s="18"/>
      <c r="F60" s="43" t="s">
        <v>165</v>
      </c>
    </row>
    <row r="61" spans="1:6">
      <c r="A61" s="54" t="s">
        <v>195</v>
      </c>
      <c r="B61" s="55">
        <v>3</v>
      </c>
      <c r="C61" s="46">
        <f>C62</f>
        <v>1</v>
      </c>
      <c r="D61" s="18"/>
      <c r="E61" s="18"/>
      <c r="F61" s="43"/>
    </row>
    <row r="62" spans="1:6">
      <c r="A62" s="54" t="s">
        <v>78</v>
      </c>
      <c r="B62" s="55">
        <v>10</v>
      </c>
      <c r="C62" s="55">
        <v>1</v>
      </c>
      <c r="D62" s="18">
        <f>B62*C62</f>
        <v>10</v>
      </c>
      <c r="E62" s="22">
        <f>D62/$D$69</f>
        <v>9.0909090909090912E-2</v>
      </c>
      <c r="F62" s="43"/>
    </row>
    <row r="63" spans="1:6" s="4" customFormat="1">
      <c r="B63" s="15"/>
      <c r="C63" s="15"/>
      <c r="D63" s="15"/>
      <c r="E63" s="15"/>
      <c r="F63" s="41"/>
    </row>
    <row r="64" spans="1:6">
      <c r="A64" s="56" t="s">
        <v>5</v>
      </c>
      <c r="B64" s="18"/>
      <c r="C64" s="18"/>
      <c r="D64" s="18"/>
      <c r="E64" s="18"/>
      <c r="F64" s="43" t="s">
        <v>155</v>
      </c>
    </row>
    <row r="65" spans="1:6">
      <c r="A65" s="54" t="s">
        <v>194</v>
      </c>
      <c r="B65" s="55">
        <v>0</v>
      </c>
      <c r="C65" s="46">
        <f>C68</f>
        <v>1</v>
      </c>
      <c r="D65" s="18"/>
      <c r="E65" s="18"/>
      <c r="F65" s="43" t="s">
        <v>156</v>
      </c>
    </row>
    <row r="66" spans="1:6">
      <c r="A66" s="54" t="s">
        <v>183</v>
      </c>
      <c r="B66" s="55">
        <v>2</v>
      </c>
      <c r="C66" s="46">
        <f>C68</f>
        <v>1</v>
      </c>
      <c r="D66" s="18"/>
      <c r="E66" s="18"/>
      <c r="F66" s="43"/>
    </row>
    <row r="67" spans="1:6">
      <c r="A67" s="54" t="s">
        <v>95</v>
      </c>
      <c r="B67" s="55">
        <v>10</v>
      </c>
      <c r="C67" s="46">
        <f>C68</f>
        <v>1</v>
      </c>
      <c r="D67" s="18"/>
      <c r="E67" s="18"/>
      <c r="F67" s="43"/>
    </row>
    <row r="68" spans="1:6">
      <c r="A68" s="54" t="s">
        <v>255</v>
      </c>
      <c r="B68" s="55">
        <v>10</v>
      </c>
      <c r="C68" s="55">
        <v>1</v>
      </c>
      <c r="D68" s="24">
        <f>B68*C68</f>
        <v>10</v>
      </c>
      <c r="E68" s="25">
        <f>D68/$D$69</f>
        <v>9.0909090909090912E-2</v>
      </c>
      <c r="F68" s="43"/>
    </row>
    <row r="69" spans="1:6" s="4" customFormat="1">
      <c r="B69" s="20" t="s">
        <v>131</v>
      </c>
      <c r="D69" s="26">
        <f>SUM(D5:D68)</f>
        <v>110</v>
      </c>
      <c r="E69" s="27">
        <f>SUM(E2:E68)</f>
        <v>1</v>
      </c>
      <c r="F69" s="41"/>
    </row>
    <row r="70" spans="1:6" s="4" customFormat="1" ht="13" thickBot="1">
      <c r="A70" s="9"/>
      <c r="B70" s="16"/>
      <c r="C70" s="16"/>
      <c r="D70" s="16"/>
      <c r="E70" s="16"/>
      <c r="F70" s="44"/>
    </row>
    <row r="71" spans="1:6" s="4" customFormat="1">
      <c r="A71" s="28"/>
      <c r="B71" s="29"/>
      <c r="C71" s="29"/>
      <c r="D71" s="29"/>
      <c r="E71" s="29"/>
      <c r="F71" s="41"/>
    </row>
    <row r="72" spans="1:6" s="4" customFormat="1">
      <c r="A72" s="21" t="s">
        <v>132</v>
      </c>
      <c r="B72" s="15"/>
      <c r="C72" s="15"/>
      <c r="D72" s="15"/>
      <c r="E72" s="15"/>
      <c r="F72" s="41"/>
    </row>
    <row r="73" spans="1:6" s="4" customFormat="1">
      <c r="A73" s="21"/>
      <c r="B73" s="15"/>
      <c r="C73" s="15"/>
      <c r="D73" s="15"/>
      <c r="E73" s="15"/>
      <c r="F73" s="41"/>
    </row>
    <row r="74" spans="1:6" s="4" customFormat="1">
      <c r="A74" s="104" t="s">
        <v>35</v>
      </c>
      <c r="B74" s="105"/>
      <c r="C74" s="105"/>
      <c r="D74" s="104"/>
      <c r="E74" s="105"/>
      <c r="F74" s="105"/>
    </row>
    <row r="76" spans="1:6">
      <c r="A76" s="56" t="s">
        <v>22</v>
      </c>
      <c r="B76" s="18"/>
      <c r="C76" s="18"/>
      <c r="D76" s="18"/>
      <c r="E76" s="18"/>
      <c r="F76" s="43" t="s">
        <v>157</v>
      </c>
    </row>
    <row r="77" spans="1:6">
      <c r="A77" s="54" t="s">
        <v>28</v>
      </c>
      <c r="B77" s="55">
        <v>1</v>
      </c>
      <c r="C77" s="46">
        <f>C80</f>
        <v>1</v>
      </c>
      <c r="D77" s="18"/>
      <c r="E77" s="18"/>
      <c r="F77" s="43" t="s">
        <v>188</v>
      </c>
    </row>
    <row r="78" spans="1:6">
      <c r="A78" s="54" t="s">
        <v>146</v>
      </c>
      <c r="B78" s="55">
        <v>3</v>
      </c>
      <c r="C78" s="46">
        <f>C80</f>
        <v>1</v>
      </c>
      <c r="D78" s="18"/>
      <c r="E78" s="18"/>
      <c r="F78" s="43"/>
    </row>
    <row r="79" spans="1:6">
      <c r="A79" s="54" t="s">
        <v>69</v>
      </c>
      <c r="B79" s="55">
        <v>6</v>
      </c>
      <c r="C79" s="46">
        <f>C80</f>
        <v>1</v>
      </c>
      <c r="D79" s="18"/>
      <c r="E79" s="18"/>
      <c r="F79" s="43"/>
    </row>
    <row r="80" spans="1:6">
      <c r="A80" s="54" t="s">
        <v>66</v>
      </c>
      <c r="B80" s="55">
        <v>10</v>
      </c>
      <c r="C80" s="55">
        <v>1</v>
      </c>
      <c r="D80" s="18">
        <f>B80*C80</f>
        <v>10</v>
      </c>
      <c r="E80" s="22">
        <f>D80/$D$133</f>
        <v>7.1428571428571425E-2</v>
      </c>
      <c r="F80" s="43"/>
    </row>
    <row r="82" spans="1:6">
      <c r="A82" s="56" t="s">
        <v>64</v>
      </c>
      <c r="B82" s="18"/>
      <c r="C82" s="18"/>
      <c r="D82" s="18"/>
      <c r="E82" s="18"/>
      <c r="F82" s="43" t="s">
        <v>189</v>
      </c>
    </row>
    <row r="83" spans="1:6">
      <c r="A83" s="57" t="s">
        <v>49</v>
      </c>
      <c r="B83" s="55">
        <v>0</v>
      </c>
      <c r="C83" s="46">
        <f>C86</f>
        <v>1</v>
      </c>
      <c r="D83" s="18"/>
      <c r="E83" s="18"/>
      <c r="F83" s="43" t="s">
        <v>190</v>
      </c>
    </row>
    <row r="84" spans="1:6">
      <c r="A84" s="57" t="s">
        <v>113</v>
      </c>
      <c r="B84" s="55">
        <v>3</v>
      </c>
      <c r="C84" s="46">
        <f>C86</f>
        <v>1</v>
      </c>
      <c r="D84" s="18"/>
      <c r="E84" s="18"/>
      <c r="F84" s="43"/>
    </row>
    <row r="85" spans="1:6">
      <c r="A85" s="57" t="s">
        <v>184</v>
      </c>
      <c r="B85" s="55">
        <v>6</v>
      </c>
      <c r="C85" s="46">
        <f>C86</f>
        <v>1</v>
      </c>
      <c r="D85" s="18"/>
      <c r="E85" s="18"/>
      <c r="F85" s="43"/>
    </row>
    <row r="86" spans="1:6">
      <c r="A86" s="57" t="s">
        <v>50</v>
      </c>
      <c r="B86" s="55">
        <v>10</v>
      </c>
      <c r="C86" s="55">
        <v>1</v>
      </c>
      <c r="D86" s="18">
        <f>B86*C86</f>
        <v>10</v>
      </c>
      <c r="E86" s="22">
        <f>D86/$D$133</f>
        <v>7.1428571428571425E-2</v>
      </c>
      <c r="F86" s="43"/>
    </row>
    <row r="88" spans="1:6">
      <c r="A88" s="56" t="s">
        <v>14</v>
      </c>
      <c r="B88" s="18"/>
      <c r="C88" s="18"/>
      <c r="D88" s="18"/>
      <c r="E88" s="18"/>
      <c r="F88" s="43" t="s">
        <v>191</v>
      </c>
    </row>
    <row r="89" spans="1:6">
      <c r="A89" s="54" t="s">
        <v>121</v>
      </c>
      <c r="B89" s="55">
        <v>1</v>
      </c>
      <c r="C89" s="46">
        <f>C93</f>
        <v>2</v>
      </c>
      <c r="D89" s="18"/>
      <c r="E89" s="18"/>
      <c r="F89" s="43" t="s">
        <v>192</v>
      </c>
    </row>
    <row r="90" spans="1:6">
      <c r="A90" s="54" t="s">
        <v>225</v>
      </c>
      <c r="B90" s="55">
        <v>2</v>
      </c>
      <c r="C90" s="46">
        <f>C93</f>
        <v>2</v>
      </c>
      <c r="D90" s="18"/>
      <c r="E90" s="18"/>
      <c r="F90" s="43"/>
    </row>
    <row r="91" spans="1:6">
      <c r="A91" s="54" t="s">
        <v>137</v>
      </c>
      <c r="B91" s="55">
        <v>3</v>
      </c>
      <c r="C91" s="46">
        <f>C93</f>
        <v>2</v>
      </c>
      <c r="D91" s="18"/>
      <c r="E91" s="18"/>
      <c r="F91" s="43"/>
    </row>
    <row r="92" spans="1:6">
      <c r="A92" s="54" t="s">
        <v>138</v>
      </c>
      <c r="B92" s="55">
        <v>6</v>
      </c>
      <c r="C92" s="46">
        <f>C93</f>
        <v>2</v>
      </c>
      <c r="D92" s="18"/>
      <c r="E92" s="18"/>
      <c r="F92" s="43"/>
    </row>
    <row r="93" spans="1:6">
      <c r="A93" s="54" t="s">
        <v>231</v>
      </c>
      <c r="B93" s="55">
        <v>10</v>
      </c>
      <c r="C93" s="55">
        <v>2</v>
      </c>
      <c r="D93" s="18">
        <f>B93*C93</f>
        <v>20</v>
      </c>
      <c r="E93" s="22">
        <f>D93/$D$133</f>
        <v>0.14285714285714285</v>
      </c>
      <c r="F93" s="43"/>
    </row>
    <row r="94" spans="1:6">
      <c r="A94" s="4"/>
      <c r="B94" s="15"/>
      <c r="C94" s="15"/>
    </row>
    <row r="95" spans="1:6">
      <c r="A95" s="58" t="s">
        <v>101</v>
      </c>
      <c r="B95" s="19"/>
      <c r="C95" s="19"/>
      <c r="D95" s="19"/>
      <c r="E95" s="19"/>
      <c r="F95" s="45" t="s">
        <v>158</v>
      </c>
    </row>
    <row r="96" spans="1:6">
      <c r="A96" s="59" t="s">
        <v>121</v>
      </c>
      <c r="B96" s="61">
        <v>1</v>
      </c>
      <c r="C96" s="47">
        <f>C100</f>
        <v>2</v>
      </c>
      <c r="D96" s="19"/>
      <c r="E96" s="19"/>
      <c r="F96" s="45" t="s">
        <v>159</v>
      </c>
    </row>
    <row r="97" spans="1:6">
      <c r="A97" s="59" t="s">
        <v>225</v>
      </c>
      <c r="B97" s="61">
        <v>2</v>
      </c>
      <c r="C97" s="47">
        <f>C100</f>
        <v>2</v>
      </c>
      <c r="D97" s="19"/>
      <c r="E97" s="19"/>
      <c r="F97" s="45"/>
    </row>
    <row r="98" spans="1:6">
      <c r="A98" s="59" t="s">
        <v>137</v>
      </c>
      <c r="B98" s="61">
        <v>3</v>
      </c>
      <c r="C98" s="47">
        <f>C100</f>
        <v>2</v>
      </c>
      <c r="D98" s="19"/>
      <c r="E98" s="19"/>
      <c r="F98" s="45"/>
    </row>
    <row r="99" spans="1:6">
      <c r="A99" s="59" t="s">
        <v>138</v>
      </c>
      <c r="B99" s="61">
        <v>6</v>
      </c>
      <c r="C99" s="47">
        <f>C100</f>
        <v>2</v>
      </c>
      <c r="D99" s="19"/>
      <c r="E99" s="19"/>
      <c r="F99" s="45"/>
    </row>
    <row r="100" spans="1:6">
      <c r="A100" s="59" t="s">
        <v>231</v>
      </c>
      <c r="B100" s="61">
        <v>10</v>
      </c>
      <c r="C100" s="61">
        <v>2</v>
      </c>
      <c r="D100" s="19">
        <f>B100*C100</f>
        <v>20</v>
      </c>
      <c r="E100" s="23">
        <f>D100/$D$133</f>
        <v>0.14285714285714285</v>
      </c>
      <c r="F100" s="45"/>
    </row>
    <row r="102" spans="1:6">
      <c r="A102" s="58" t="s">
        <v>259</v>
      </c>
      <c r="B102" s="19"/>
      <c r="C102" s="19"/>
      <c r="D102" s="19"/>
      <c r="E102" s="19"/>
      <c r="F102" s="45" t="s">
        <v>160</v>
      </c>
    </row>
    <row r="103" spans="1:6">
      <c r="A103" s="59" t="s">
        <v>115</v>
      </c>
      <c r="B103" s="61">
        <v>0</v>
      </c>
      <c r="C103" s="47">
        <f>C107</f>
        <v>1</v>
      </c>
      <c r="D103" s="19"/>
      <c r="E103" s="19"/>
      <c r="F103" s="45" t="s">
        <v>161</v>
      </c>
    </row>
    <row r="104" spans="1:6">
      <c r="A104" s="59" t="s">
        <v>224</v>
      </c>
      <c r="B104" s="61">
        <v>1</v>
      </c>
      <c r="C104" s="47">
        <f>C107</f>
        <v>1</v>
      </c>
      <c r="D104" s="19"/>
      <c r="E104" s="19"/>
      <c r="F104" s="45"/>
    </row>
    <row r="105" spans="1:6">
      <c r="A105" s="59" t="s">
        <v>116</v>
      </c>
      <c r="B105" s="61">
        <v>3</v>
      </c>
      <c r="C105" s="47">
        <f>C107</f>
        <v>1</v>
      </c>
      <c r="D105" s="19"/>
      <c r="E105" s="19"/>
      <c r="F105" s="45"/>
    </row>
    <row r="106" spans="1:6">
      <c r="A106" s="59" t="s">
        <v>117</v>
      </c>
      <c r="B106" s="61">
        <v>6</v>
      </c>
      <c r="C106" s="47">
        <f>C107</f>
        <v>1</v>
      </c>
      <c r="D106" s="19"/>
      <c r="E106" s="19"/>
      <c r="F106" s="45"/>
    </row>
    <row r="107" spans="1:6">
      <c r="A107" s="59" t="s">
        <v>118</v>
      </c>
      <c r="B107" s="61">
        <v>10</v>
      </c>
      <c r="C107" s="61">
        <v>1</v>
      </c>
      <c r="D107" s="19">
        <f>B107*C107</f>
        <v>10</v>
      </c>
      <c r="E107" s="23">
        <f>D107/$D$133</f>
        <v>7.1428571428571425E-2</v>
      </c>
      <c r="F107" s="45"/>
    </row>
    <row r="109" spans="1:6">
      <c r="A109" s="58" t="s">
        <v>260</v>
      </c>
      <c r="B109" s="19"/>
      <c r="C109" s="19"/>
      <c r="D109" s="19"/>
      <c r="E109" s="19"/>
      <c r="F109" s="45" t="s">
        <v>162</v>
      </c>
    </row>
    <row r="110" spans="1:6">
      <c r="A110" s="59" t="s">
        <v>115</v>
      </c>
      <c r="B110" s="61">
        <v>0</v>
      </c>
      <c r="C110" s="47">
        <f>C114</f>
        <v>2</v>
      </c>
      <c r="D110" s="19"/>
      <c r="E110" s="19"/>
      <c r="F110" s="45" t="s">
        <v>270</v>
      </c>
    </row>
    <row r="111" spans="1:6">
      <c r="A111" s="59" t="s">
        <v>224</v>
      </c>
      <c r="B111" s="61">
        <v>1</v>
      </c>
      <c r="C111" s="47">
        <f>C114</f>
        <v>2</v>
      </c>
      <c r="D111" s="19"/>
      <c r="E111" s="19"/>
      <c r="F111" s="45"/>
    </row>
    <row r="112" spans="1:6">
      <c r="A112" s="59" t="s">
        <v>116</v>
      </c>
      <c r="B112" s="61">
        <v>3</v>
      </c>
      <c r="C112" s="47">
        <f>C114</f>
        <v>2</v>
      </c>
      <c r="D112" s="19"/>
      <c r="E112" s="19"/>
      <c r="F112" s="45"/>
    </row>
    <row r="113" spans="1:6">
      <c r="A113" s="59" t="s">
        <v>117</v>
      </c>
      <c r="B113" s="61">
        <v>6</v>
      </c>
      <c r="C113" s="47">
        <f>C114</f>
        <v>2</v>
      </c>
      <c r="D113" s="19"/>
      <c r="E113" s="19"/>
      <c r="F113" s="45"/>
    </row>
    <row r="114" spans="1:6">
      <c r="A114" s="59" t="s">
        <v>118</v>
      </c>
      <c r="B114" s="61">
        <v>10</v>
      </c>
      <c r="C114" s="61">
        <v>2</v>
      </c>
      <c r="D114" s="19">
        <f>B114*C114</f>
        <v>20</v>
      </c>
      <c r="E114" s="23">
        <f>D114/$D$133</f>
        <v>0.14285714285714285</v>
      </c>
      <c r="F114" s="45"/>
    </row>
    <row r="116" spans="1:6">
      <c r="A116" s="58" t="s">
        <v>0</v>
      </c>
      <c r="B116" s="19"/>
      <c r="C116" s="19"/>
      <c r="D116" s="19"/>
      <c r="E116" s="19"/>
      <c r="F116" s="45" t="s">
        <v>209</v>
      </c>
    </row>
    <row r="117" spans="1:6">
      <c r="A117" s="59" t="s">
        <v>119</v>
      </c>
      <c r="B117" s="61">
        <v>0</v>
      </c>
      <c r="C117" s="47">
        <f>C121</f>
        <v>2</v>
      </c>
      <c r="D117" s="19"/>
      <c r="E117" s="19"/>
      <c r="F117" s="45" t="s">
        <v>210</v>
      </c>
    </row>
    <row r="118" spans="1:6">
      <c r="A118" s="59" t="s">
        <v>54</v>
      </c>
      <c r="B118" s="61">
        <v>1</v>
      </c>
      <c r="C118" s="47">
        <f>C121</f>
        <v>2</v>
      </c>
      <c r="D118" s="19"/>
      <c r="E118" s="19"/>
      <c r="F118" s="45"/>
    </row>
    <row r="119" spans="1:6">
      <c r="A119" s="59" t="s">
        <v>38</v>
      </c>
      <c r="B119" s="61">
        <v>3</v>
      </c>
      <c r="C119" s="47">
        <f>C121</f>
        <v>2</v>
      </c>
      <c r="D119" s="19"/>
      <c r="E119" s="19"/>
      <c r="F119" s="45"/>
    </row>
    <row r="120" spans="1:6">
      <c r="A120" s="59" t="s">
        <v>39</v>
      </c>
      <c r="B120" s="61">
        <v>6</v>
      </c>
      <c r="C120" s="47">
        <f>C121</f>
        <v>2</v>
      </c>
      <c r="D120" s="19"/>
      <c r="E120" s="19"/>
      <c r="F120" s="45"/>
    </row>
    <row r="121" spans="1:6">
      <c r="A121" s="59" t="s">
        <v>40</v>
      </c>
      <c r="B121" s="61">
        <v>10</v>
      </c>
      <c r="C121" s="61">
        <v>2</v>
      </c>
      <c r="D121" s="19">
        <f>B121*C121</f>
        <v>20</v>
      </c>
      <c r="E121" s="23">
        <f>D121/$D$133</f>
        <v>0.14285714285714285</v>
      </c>
      <c r="F121" s="45"/>
    </row>
    <row r="122" spans="1:6">
      <c r="A122" s="4"/>
      <c r="B122" s="15"/>
      <c r="C122" s="15"/>
    </row>
    <row r="123" spans="1:6">
      <c r="A123" s="58" t="s">
        <v>76</v>
      </c>
      <c r="B123" s="19"/>
      <c r="C123" s="19"/>
      <c r="D123" s="19"/>
      <c r="E123" s="19"/>
      <c r="F123" s="45" t="s">
        <v>196</v>
      </c>
    </row>
    <row r="124" spans="1:6">
      <c r="A124" s="60" t="s">
        <v>269</v>
      </c>
      <c r="B124" s="61">
        <v>1</v>
      </c>
      <c r="C124" s="47">
        <f>C127</f>
        <v>2</v>
      </c>
      <c r="D124" s="19"/>
      <c r="E124" s="19"/>
      <c r="F124" s="45" t="s">
        <v>197</v>
      </c>
    </row>
    <row r="125" spans="1:6">
      <c r="A125" s="60" t="s">
        <v>71</v>
      </c>
      <c r="B125" s="61">
        <v>3</v>
      </c>
      <c r="C125" s="47">
        <f>C127</f>
        <v>2</v>
      </c>
      <c r="D125" s="19"/>
      <c r="E125" s="19"/>
      <c r="F125" s="45"/>
    </row>
    <row r="126" spans="1:6">
      <c r="A126" s="60" t="s">
        <v>114</v>
      </c>
      <c r="B126" s="61">
        <v>6</v>
      </c>
      <c r="C126" s="47">
        <f>C127</f>
        <v>2</v>
      </c>
      <c r="D126" s="19"/>
      <c r="E126" s="19"/>
      <c r="F126" s="45"/>
    </row>
    <row r="127" spans="1:6">
      <c r="A127" s="60" t="s">
        <v>70</v>
      </c>
      <c r="B127" s="61">
        <v>10</v>
      </c>
      <c r="C127" s="61">
        <v>2</v>
      </c>
      <c r="D127" s="36">
        <f>B127*C127</f>
        <v>20</v>
      </c>
      <c r="E127" s="37">
        <f>D127/$D$133</f>
        <v>0.14285714285714285</v>
      </c>
      <c r="F127" s="45"/>
    </row>
    <row r="128" spans="1:6">
      <c r="A128" s="17"/>
      <c r="B128" s="15"/>
      <c r="C128" s="15"/>
      <c r="D128" s="29"/>
      <c r="E128" s="31"/>
    </row>
    <row r="129" spans="1:7">
      <c r="A129" s="58" t="s">
        <v>72</v>
      </c>
      <c r="B129" s="19"/>
      <c r="C129" s="19"/>
      <c r="D129" s="19"/>
      <c r="E129" s="19"/>
      <c r="F129" s="45" t="s">
        <v>198</v>
      </c>
    </row>
    <row r="130" spans="1:7">
      <c r="A130" s="59" t="s">
        <v>61</v>
      </c>
      <c r="B130" s="61">
        <v>0</v>
      </c>
      <c r="C130" s="47">
        <f>C132</f>
        <v>1</v>
      </c>
      <c r="D130" s="19"/>
      <c r="E130" s="19"/>
      <c r="F130" s="45" t="s">
        <v>199</v>
      </c>
    </row>
    <row r="131" spans="1:7">
      <c r="A131" s="59" t="s">
        <v>98</v>
      </c>
      <c r="B131" s="61">
        <v>5</v>
      </c>
      <c r="C131" s="47"/>
      <c r="D131" s="19"/>
      <c r="E131" s="19"/>
      <c r="F131" s="45"/>
    </row>
    <row r="132" spans="1:7">
      <c r="A132" s="59" t="s">
        <v>99</v>
      </c>
      <c r="B132" s="61">
        <v>10</v>
      </c>
      <c r="C132" s="61">
        <v>1</v>
      </c>
      <c r="D132" s="34">
        <f>B132*C132</f>
        <v>10</v>
      </c>
      <c r="E132" s="35">
        <f>D132/$D$133</f>
        <v>7.1428571428571425E-2</v>
      </c>
      <c r="F132" s="45"/>
    </row>
    <row r="133" spans="1:7">
      <c r="D133" s="15">
        <f>SUM(D76:D132)</f>
        <v>140</v>
      </c>
      <c r="E133" s="27">
        <f>SUM(E80:E132)</f>
        <v>0.99999999999999978</v>
      </c>
    </row>
    <row r="134" spans="1:7" ht="13" thickBot="1">
      <c r="A134" s="10"/>
      <c r="B134" s="14"/>
      <c r="C134" s="14"/>
      <c r="D134" s="14"/>
      <c r="E134" s="14"/>
      <c r="F134" s="42"/>
      <c r="G134" s="2">
        <f>SUM(G106:G133)</f>
        <v>0</v>
      </c>
    </row>
    <row r="138" spans="1:7">
      <c r="A138" s="2" t="s">
        <v>26</v>
      </c>
    </row>
    <row r="139" spans="1:7">
      <c r="A139" s="56" t="s">
        <v>27</v>
      </c>
    </row>
    <row r="140" spans="1:7">
      <c r="A140" s="57" t="s">
        <v>23</v>
      </c>
    </row>
    <row r="141" spans="1:7">
      <c r="A141" s="57" t="s">
        <v>24</v>
      </c>
    </row>
    <row r="142" spans="1:7">
      <c r="A142" s="57" t="s">
        <v>31</v>
      </c>
    </row>
    <row r="143" spans="1:7">
      <c r="A143" s="57" t="s">
        <v>25</v>
      </c>
    </row>
  </sheetData>
  <sheetCalcPr fullCalcOnLoad="1"/>
  <sheetProtection sheet="1" objects="1" scenarios="1"/>
  <mergeCells count="6">
    <mergeCell ref="A3:C3"/>
    <mergeCell ref="A24:C24"/>
    <mergeCell ref="A74:C74"/>
    <mergeCell ref="D3:F3"/>
    <mergeCell ref="D24:F24"/>
    <mergeCell ref="D74:F74"/>
  </mergeCells>
  <phoneticPr fontId="7" type="noConversion"/>
  <hyperlinks>
    <hyperlink ref="A74:C74" location="Depts!A1" display="Section 4: Project Effort (affects Effort axis)"/>
  </hyperlinks>
  <pageMargins left="0.25" right="0.25" top="0.25" bottom="0.25" header="0.3" footer="0.3"/>
  <rowBreaks count="1" manualBreakCount="1">
    <brk id="114" max="16383" man="1"/>
  </rowBreaks>
  <ignoredErrors>
    <ignoredError sqref="D69" emptyCellReference="1"/>
  </ignoredErrors>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G33"/>
  <sheetViews>
    <sheetView workbookViewId="0">
      <selection activeCell="A2" sqref="A2"/>
    </sheetView>
  </sheetViews>
  <sheetFormatPr baseColWidth="10" defaultColWidth="8.83203125" defaultRowHeight="12"/>
  <cols>
    <col min="1" max="1" width="28.5" style="62" customWidth="1"/>
    <col min="2" max="2" width="24.33203125" style="3" customWidth="1"/>
    <col min="3" max="3" width="24.83203125" style="3" customWidth="1"/>
    <col min="4" max="4" width="24.33203125" style="3" customWidth="1"/>
    <col min="5" max="5" width="3.33203125" style="3" customWidth="1"/>
    <col min="6" max="6" width="4.6640625" style="3" customWidth="1"/>
    <col min="7" max="16384" width="8.83203125" style="3"/>
  </cols>
  <sheetData>
    <row r="1" spans="1:7" s="62" customFormat="1">
      <c r="A1" s="110" t="s">
        <v>129</v>
      </c>
      <c r="B1" s="111"/>
      <c r="C1" s="111"/>
      <c r="D1" s="112"/>
    </row>
    <row r="2" spans="1:7" ht="18.75">
      <c r="A2" s="8" t="s">
        <v>125</v>
      </c>
      <c r="B2" s="113" t="s">
        <v>241</v>
      </c>
      <c r="C2" s="114"/>
      <c r="D2" s="115"/>
    </row>
    <row r="3" spans="1:7" ht="68.25" customHeight="1">
      <c r="A3" s="8" t="s">
        <v>126</v>
      </c>
      <c r="B3" s="116" t="s">
        <v>250</v>
      </c>
      <c r="C3" s="117"/>
      <c r="D3" s="118"/>
    </row>
    <row r="4" spans="1:7">
      <c r="A4" s="67" t="s">
        <v>63</v>
      </c>
      <c r="B4" s="68" t="s">
        <v>169</v>
      </c>
      <c r="C4" s="8" t="s">
        <v>52</v>
      </c>
      <c r="D4" s="69">
        <v>40820</v>
      </c>
      <c r="E4" s="39"/>
      <c r="F4" s="39"/>
      <c r="G4" s="39"/>
    </row>
    <row r="5" spans="1:7">
      <c r="A5" s="67" t="s">
        <v>139</v>
      </c>
      <c r="B5" s="70" t="s">
        <v>170</v>
      </c>
      <c r="C5" s="67" t="s">
        <v>53</v>
      </c>
      <c r="D5" s="71" t="s">
        <v>151</v>
      </c>
    </row>
    <row r="6" spans="1:7">
      <c r="A6" s="8" t="s">
        <v>51</v>
      </c>
      <c r="B6" s="70" t="s">
        <v>223</v>
      </c>
      <c r="C6" s="8" t="s">
        <v>127</v>
      </c>
      <c r="D6" s="80">
        <v>40847</v>
      </c>
    </row>
    <row r="7" spans="1:7">
      <c r="A7" s="8" t="s">
        <v>17</v>
      </c>
      <c r="B7" s="70" t="s">
        <v>171</v>
      </c>
      <c r="C7" s="67" t="s">
        <v>186</v>
      </c>
      <c r="D7" s="72" t="s">
        <v>151</v>
      </c>
    </row>
    <row r="8" spans="1:7" s="39" customFormat="1" ht="13" thickBot="1">
      <c r="A8" s="100"/>
      <c r="B8" s="100"/>
      <c r="C8" s="100"/>
      <c r="D8" s="100"/>
    </row>
    <row r="9" spans="1:7" s="39" customFormat="1" ht="13" thickBot="1">
      <c r="A9" s="107" t="str">
        <f>'Drop Down 2'!A3</f>
        <v>Section 2: Project Objectives and Criticality (affects Impact axis)</v>
      </c>
      <c r="B9" s="108"/>
      <c r="C9" s="108"/>
      <c r="D9" s="109"/>
    </row>
    <row r="10" spans="1:7" ht="25" thickBot="1">
      <c r="A10" s="73" t="str">
        <f>'Drop Down 2'!A5</f>
        <v>Relationship to Strategic Plan Elements (Goals, Commitments, Objectives &amp; SLOs)</v>
      </c>
      <c r="B10" s="74" t="s">
        <v>172</v>
      </c>
      <c r="C10" s="94" t="s">
        <v>34</v>
      </c>
      <c r="D10" s="95"/>
      <c r="E10" s="39"/>
      <c r="F10" s="39"/>
      <c r="G10" s="39"/>
    </row>
    <row r="11" spans="1:7" ht="33" customHeight="1" thickBot="1">
      <c r="A11" s="73" t="str">
        <f>'Drop Down 2'!A11</f>
        <v>Enhancement</v>
      </c>
      <c r="B11" s="75" t="s">
        <v>173</v>
      </c>
      <c r="C11" s="119" t="s">
        <v>240</v>
      </c>
      <c r="D11" s="120"/>
      <c r="E11" s="39"/>
      <c r="F11" s="39"/>
      <c r="G11" s="39"/>
    </row>
    <row r="12" spans="1:7" ht="33" customHeight="1" thickBot="1">
      <c r="A12" s="76" t="str">
        <f>'Drop Down 2'!A19</f>
        <v>Sponsor's Priority</v>
      </c>
      <c r="B12" s="77" t="s">
        <v>124</v>
      </c>
      <c r="C12" s="121"/>
      <c r="D12" s="122"/>
      <c r="E12" s="39"/>
      <c r="F12" s="39"/>
      <c r="G12" s="39"/>
    </row>
    <row r="13" spans="1:7" s="39" customFormat="1">
      <c r="A13" s="100"/>
      <c r="B13" s="100"/>
      <c r="C13" s="100"/>
      <c r="D13" s="100"/>
    </row>
    <row r="14" spans="1:7" ht="12" customHeight="1" thickBot="1">
      <c r="A14" s="101" t="str">
        <f>'Drop Down 2'!A24</f>
        <v>Section 3: Project Benefits (affects Impact axis)</v>
      </c>
      <c r="B14" s="102"/>
      <c r="C14" s="102"/>
      <c r="D14" s="103"/>
      <c r="E14" s="39"/>
      <c r="F14" s="39"/>
      <c r="G14" s="39"/>
    </row>
    <row r="15" spans="1:7" ht="25" thickBot="1">
      <c r="A15" s="73" t="str">
        <f>'Drop Down 2'!A26</f>
        <v>Students Who Could Benefit (directly)</v>
      </c>
      <c r="B15" s="74" t="s">
        <v>89</v>
      </c>
      <c r="C15" s="73" t="str">
        <f>'Drop Down 2'!A45</f>
        <v>Financial Impact (annual net income increase):</v>
      </c>
      <c r="D15" s="75" t="s">
        <v>105</v>
      </c>
      <c r="E15" s="39"/>
      <c r="F15" s="39"/>
      <c r="G15" s="39"/>
    </row>
    <row r="16" spans="1:7" ht="13" thickBot="1">
      <c r="A16" s="73" t="str">
        <f>'Drop Down 2'!A33</f>
        <v>Employees Who Could Benefit (directly)</v>
      </c>
      <c r="B16" s="74" t="s">
        <v>217</v>
      </c>
      <c r="C16" s="73" t="str">
        <f>'Drop Down 2'!A52</f>
        <v>Time Savings</v>
      </c>
      <c r="D16" s="75" t="s">
        <v>150</v>
      </c>
      <c r="E16" s="39"/>
      <c r="F16" s="39"/>
      <c r="G16" s="39"/>
    </row>
    <row r="17" spans="1:7" ht="17" customHeight="1" thickBot="1">
      <c r="A17" s="73" t="str">
        <f>'Drop Down 2'!A40</f>
        <v>Expected Client Satisfaction</v>
      </c>
      <c r="B17" s="75" t="s">
        <v>90</v>
      </c>
      <c r="C17" s="73" t="str">
        <f>'Drop Down 2'!A59</f>
        <v>Probability of Realizing Benefits</v>
      </c>
      <c r="D17" s="77" t="s">
        <v>78</v>
      </c>
      <c r="E17" s="39"/>
      <c r="F17" s="39"/>
      <c r="G17" s="39"/>
    </row>
    <row r="18" spans="1:7" ht="28" customHeight="1" thickBot="1">
      <c r="A18" s="79" t="str">
        <f>'Drop Down 2'!A64</f>
        <v>Unique or duplicated services</v>
      </c>
      <c r="B18" s="75" t="s">
        <v>218</v>
      </c>
      <c r="C18" s="65"/>
      <c r="D18" s="28"/>
      <c r="E18" s="39"/>
      <c r="F18" s="39"/>
      <c r="G18" s="39"/>
    </row>
    <row r="19" spans="1:7" s="39" customFormat="1">
      <c r="A19" s="100"/>
      <c r="B19" s="100"/>
      <c r="C19" s="100"/>
      <c r="D19" s="100"/>
    </row>
    <row r="20" spans="1:7" ht="12" customHeight="1" thickBot="1">
      <c r="A20" s="104" t="str">
        <f>'Drop Down 2'!A74</f>
        <v>Section 4: Project Effort (affects Effort axis)</v>
      </c>
      <c r="B20" s="105"/>
      <c r="C20" s="105"/>
      <c r="D20" s="106"/>
      <c r="E20" s="39"/>
      <c r="F20" s="39"/>
      <c r="G20" s="39"/>
    </row>
    <row r="21" spans="1:7" ht="27" customHeight="1" thickBot="1">
      <c r="A21" s="73" t="str">
        <f>'Drop Down 2'!A76</f>
        <v>Departments Involved in Implemenation (exclude ETS)</v>
      </c>
      <c r="B21" s="74" t="s">
        <v>219</v>
      </c>
      <c r="C21" s="84" t="s">
        <v>122</v>
      </c>
      <c r="D21" s="85"/>
      <c r="E21" s="39"/>
      <c r="F21" s="39"/>
      <c r="G21" s="39"/>
    </row>
    <row r="22" spans="1:7" ht="28" customHeight="1" thickBot="1">
      <c r="A22" s="73" t="str">
        <f>'Drop Down 2'!A82</f>
        <v>Business Process Changes Required</v>
      </c>
      <c r="B22" s="74" t="s">
        <v>60</v>
      </c>
      <c r="C22" s="86" t="s">
        <v>181</v>
      </c>
      <c r="D22" s="87"/>
      <c r="E22" s="39"/>
      <c r="F22" s="39"/>
      <c r="G22" s="39"/>
    </row>
    <row r="23" spans="1:7" ht="25" customHeight="1" thickBot="1">
      <c r="A23" s="73" t="str">
        <f>'Drop Down 2'!A88</f>
        <v>Additional Ongoing Support Required (functional departments)</v>
      </c>
      <c r="B23" s="78" t="s">
        <v>220</v>
      </c>
      <c r="C23" s="86"/>
      <c r="D23" s="87"/>
      <c r="E23" s="39"/>
      <c r="F23" s="39"/>
      <c r="G23" s="39"/>
    </row>
    <row r="24" spans="1:7" ht="27" customHeight="1" thickBot="1">
      <c r="A24" s="73" t="str">
        <f>'Drop Down 2'!A95</f>
        <v>Additional Ongoing Support Required (IT)</v>
      </c>
      <c r="B24" s="78" t="s">
        <v>220</v>
      </c>
      <c r="C24" s="86"/>
      <c r="D24" s="87"/>
      <c r="E24" s="39"/>
      <c r="F24" s="39"/>
      <c r="G24" s="39"/>
    </row>
    <row r="25" spans="1:7" ht="16" customHeight="1" thickBot="1">
      <c r="A25" s="73" t="str">
        <f>'Drop Down 2'!A102</f>
        <v>Implementation Hard Costs (one time)</v>
      </c>
      <c r="B25" s="75" t="s">
        <v>221</v>
      </c>
      <c r="C25" s="86"/>
      <c r="D25" s="87"/>
      <c r="E25" s="39"/>
      <c r="F25" s="39"/>
      <c r="G25" s="39"/>
    </row>
    <row r="26" spans="1:7" ht="16" customHeight="1" thickBot="1">
      <c r="A26" s="73" t="str">
        <f>'Drop Down 2'!A109</f>
        <v>Additional Ongoing Hard Costs (annual)</v>
      </c>
      <c r="B26" s="75" t="s">
        <v>32</v>
      </c>
      <c r="C26" s="86"/>
      <c r="D26" s="87"/>
      <c r="E26" s="39"/>
      <c r="F26" s="39"/>
      <c r="G26" s="39"/>
    </row>
    <row r="27" spans="1:7" ht="27" customHeight="1" thickBot="1">
      <c r="A27" s="73" t="str">
        <f>'Drop Down 2'!A116</f>
        <v>Time to Implement (includes all IT and functional department work)</v>
      </c>
      <c r="B27" s="75" t="s">
        <v>93</v>
      </c>
      <c r="C27" s="86"/>
      <c r="D27" s="87"/>
      <c r="E27" s="39"/>
      <c r="F27" s="39"/>
      <c r="G27" s="39"/>
    </row>
    <row r="28" spans="1:7" ht="37" thickBot="1">
      <c r="A28" s="73" t="str">
        <f>'Drop Down 2'!A123</f>
        <v>Complexity of Implementation:</v>
      </c>
      <c r="B28" s="74" t="s">
        <v>180</v>
      </c>
      <c r="C28" s="86"/>
      <c r="D28" s="87"/>
      <c r="E28" s="39"/>
      <c r="F28" s="39"/>
      <c r="G28" s="39"/>
    </row>
    <row r="29" spans="1:7" ht="15" customHeight="1" thickBot="1">
      <c r="A29" s="79" t="str">
        <f>'Drop Down 2'!A129</f>
        <v>Hardware / Application Hosting  by Vendor</v>
      </c>
      <c r="B29" s="74" t="s">
        <v>104</v>
      </c>
      <c r="C29" s="88"/>
      <c r="D29" s="89"/>
      <c r="E29" s="39"/>
      <c r="F29" s="39"/>
      <c r="G29" s="39"/>
    </row>
    <row r="30" spans="1:7">
      <c r="A30" s="63"/>
      <c r="B30" s="63"/>
      <c r="C30" s="63"/>
      <c r="D30" s="63"/>
      <c r="E30" s="39"/>
      <c r="F30" s="39"/>
      <c r="G30" s="39"/>
    </row>
    <row r="31" spans="1:7">
      <c r="A31" s="64" t="s">
        <v>123</v>
      </c>
      <c r="B31" s="11" t="str">
        <f>IF(B2="", "", CONCATENATE("(for: ", B2, ")"))</f>
        <v>(for: Life Safety - Managed Locks)</v>
      </c>
      <c r="C31" s="11"/>
      <c r="D31" s="12"/>
      <c r="E31" s="39"/>
      <c r="F31" s="39"/>
      <c r="G31" s="39"/>
    </row>
    <row r="32" spans="1:7" ht="12" customHeight="1">
      <c r="A32" s="8" t="s">
        <v>29</v>
      </c>
      <c r="B32" s="38">
        <f>IFERROR((
VLOOKUP(B10,ScoreStrategicAlignment,2,FALSE)*VLOOKUP(B10,ScoreStrategicAlignment,3,FALSE)+
VLOOKUP(B11,ScoreCriticality,2,FALSE)*VLOOKUP(B11,ScoreCriticality,3,FALSE)+
VLOOKUP(B12,ScoreSponsorsPriority,2,FALSE)*VLOOKUP(B12,ScoreSponsorsPriority,3,FALSE)+
(VLOOKUP(B15,ScoreStudents,2,FALSE)*VLOOKUP(B15,ScoreStudents,3,FALSE)+
VLOOKUP(B16,ScoreEmployees,2,FALSE)*VLOOKUP(B16,ScoreEmployees,3,FALSE))*
VLOOKUP(B17,ScoreClientSatisfaction,3,FALSE)+
VLOOKUP(D15,ScoreFinancialImpact,2,FALSE)*VLOOKUP(D15,ScoreFinancialImpact,3,FALSE)+
VLOOKUP(D16,ScoreTimeSavings,2,FALSE)*VLOOKUP(D16,ScoreTimeSavings,3,FALSE)+
VLOOKUP(D17,ScoreBenefits,2,FALSE)*VLOOKUP(D17,ScoreBenefits,3,FALSE)+
VLOOKUP(B18,ScoreUniqueServices,2,FALSE)*VLOOKUP(B18,ScoreUniqueServices,3,FALSE)
)/'Drop Down 2'!$D$69*10,0)</f>
        <v>7.2727272727272734</v>
      </c>
      <c r="C32" s="90" t="s">
        <v>177</v>
      </c>
      <c r="D32" s="91"/>
      <c r="E32" s="39"/>
      <c r="F32" s="39"/>
      <c r="G32" s="39"/>
    </row>
    <row r="33" spans="1:7">
      <c r="A33" s="8" t="s">
        <v>30</v>
      </c>
      <c r="B33" s="38">
        <f>IFERROR((
VLOOKUP(B21,ScoreDepartments,2,FALSE)*VLOOKUP(B21,ScoreDepartments,3,FALSE)+
VLOOKUP(B22,ScoreBPC,2,FALSE)*VLOOKUP(B22,ScoreBPC,3,FALSE)+
VLOOKUP(B23,ScoreNonIT_FTE,2,FALSE)*VLOOKUP(B23,ScoreNonIT_FTE,3,FALSE)+
VLOOKUP(B24,ScoreIT_FTE,2,FALSE)*VLOOKUP(B24,ScoreIT_FTE,3,FALSE)+
VLOOKUP(B25,ScoreCost,2,FALSE)*VLOOKUP(B25,ScoreCost,3,FALSE)+
VLOOKUP(B26,ScoreCostOngoing,2,FALSE)*VLOOKUP(B26,ScoreCostOngoing,3,FALSE)+
VLOOKUP(B27,ScoreTime,2,FALSE)*VLOOKUP(B27,ScoreTime,3,FALSE)+
VLOOKUP(B28,ScoreComplexity,2,FALSE)*VLOOKUP(B28,ScoreComplexity,3,FALSE)+
VLOOKUP(B29,ScoreHosting,2,FALSE)*VLOOKUP(B29,ScoreHosting,3,FALSE)
)/'Drop Down 2'!$D$133*10,0)</f>
        <v>5.2142857142857144</v>
      </c>
      <c r="C33" s="92"/>
      <c r="D33" s="93"/>
      <c r="E33" s="39"/>
      <c r="F33" s="39"/>
      <c r="G33" s="39"/>
    </row>
  </sheetData>
  <sheetCalcPr fullCalcOnLoad="1"/>
  <dataConsolidate/>
  <mergeCells count="14">
    <mergeCell ref="A9:D9"/>
    <mergeCell ref="A1:D1"/>
    <mergeCell ref="B2:D2"/>
    <mergeCell ref="B3:D3"/>
    <mergeCell ref="A8:D8"/>
    <mergeCell ref="C21:D21"/>
    <mergeCell ref="C22:D29"/>
    <mergeCell ref="C32:D33"/>
    <mergeCell ref="C10:D10"/>
    <mergeCell ref="C11:D12"/>
    <mergeCell ref="A13:D13"/>
    <mergeCell ref="A14:D14"/>
    <mergeCell ref="A19:D19"/>
    <mergeCell ref="A20:D20"/>
  </mergeCells>
  <phoneticPr fontId="7" type="noConversion"/>
  <conditionalFormatting sqref="B4">
    <cfRule type="expression" dxfId="6" priority="0" stopIfTrue="1">
      <formula>NOT(ISERROR(SEARCH("Regulatory/Legal Mandate (imposed by a governmental authority)",B4)))</formula>
    </cfRule>
  </conditionalFormatting>
  <dataValidations count="23">
    <dataValidation type="list" allowBlank="1" showInputMessage="1" showErrorMessage="1" sqref="B27">
      <formula1>Time</formula1>
    </dataValidation>
    <dataValidation type="list" allowBlank="1" showInputMessage="1" showErrorMessage="1" sqref="B17">
      <formula1>ClientSatisfaction</formula1>
    </dataValidation>
    <dataValidation type="list" allowBlank="1" showInputMessage="1" showErrorMessage="1" sqref="B25">
      <formula1>Cost</formula1>
    </dataValidation>
    <dataValidation type="list" allowBlank="1" showInputMessage="1" showErrorMessage="1" sqref="B24">
      <formula1>FTE</formula1>
    </dataValidation>
    <dataValidation type="list" allowBlank="1" showInputMessage="1" showErrorMessage="1" sqref="B19 B13">
      <formula1>LMH</formula1>
    </dataValidation>
    <dataValidation type="list" allowBlank="1" showInputMessage="1" showErrorMessage="1" sqref="B21">
      <formula1>Departments</formula1>
    </dataValidation>
    <dataValidation type="list" allowBlank="1" showInputMessage="1" showErrorMessage="1" sqref="D17:D18">
      <formula1>Benefits</formula1>
    </dataValidation>
    <dataValidation type="list" allowBlank="1" showInputMessage="1" showErrorMessage="1" sqref="D16">
      <formula1>TimeSavings</formula1>
    </dataValidation>
    <dataValidation type="list" allowBlank="1" showInputMessage="1" showErrorMessage="1" sqref="D15">
      <formula1>FinancialImpact</formula1>
    </dataValidation>
    <dataValidation type="list" allowBlank="1" showInputMessage="1" showErrorMessage="1" sqref="B15">
      <formula1>Students</formula1>
    </dataValidation>
    <dataValidation type="list" allowBlank="1" showInputMessage="1" showErrorMessage="1" sqref="B16">
      <formula1>Employees</formula1>
    </dataValidation>
    <dataValidation type="list" allowBlank="1" showInputMessage="1" showErrorMessage="1" sqref="B10">
      <formula1>StrategicAlignment</formula1>
    </dataValidation>
    <dataValidation type="list" allowBlank="1" showInputMessage="1" showErrorMessage="1" sqref="B11">
      <formula1>Criticality</formula1>
    </dataValidation>
    <dataValidation type="list" allowBlank="1" showInputMessage="1" showErrorMessage="1" sqref="B4">
      <formula1>Category</formula1>
    </dataValidation>
    <dataValidation type="list" allowBlank="1" showInputMessage="1" showErrorMessage="1" sqref="D5">
      <formula1>YN</formula1>
    </dataValidation>
    <dataValidation type="list" allowBlank="1" showInputMessage="1" showErrorMessage="1" sqref="B22">
      <formula1>BPC</formula1>
    </dataValidation>
    <dataValidation type="list" allowBlank="1" showInputMessage="1" showErrorMessage="1" sqref="B28">
      <formula1>Complexity</formula1>
    </dataValidation>
    <dataValidation type="list" allowBlank="1" showInputMessage="1" showErrorMessage="1" sqref="B26">
      <formula1>CostOngoing</formula1>
    </dataValidation>
    <dataValidation type="list" allowBlank="1" showInputMessage="1" showErrorMessage="1" sqref="D7">
      <formula1>YNNA</formula1>
    </dataValidation>
    <dataValidation type="list" allowBlank="1" showInputMessage="1" showErrorMessage="1" sqref="B12">
      <formula1>SponsorsPriority</formula1>
    </dataValidation>
    <dataValidation type="list" allowBlank="1" showInputMessage="1" showErrorMessage="1" sqref="B29">
      <formula1>Hosting</formula1>
    </dataValidation>
    <dataValidation type="list" allowBlank="1" showInputMessage="1" showErrorMessage="1" sqref="B23">
      <formula1>NonIT_FTE</formula1>
    </dataValidation>
    <dataValidation type="list" allowBlank="1" showInputMessage="1" showErrorMessage="1" sqref="B18">
      <formula1>UniqueServices</formula1>
    </dataValidation>
  </dataValidations>
  <hyperlinks>
    <hyperlink ref="A20:D20" location="Depts!A1" display="Depts!A1"/>
  </hyperlinks>
  <pageMargins left="0.25" right="0.25" top="1" bottom="0.5" header="0.3" footer="0.3"/>
  <headerFooter>
    <oddFooter>&amp;C&amp;P of &amp;N</oddFooter>
  </headerFooter>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G33"/>
  <sheetViews>
    <sheetView zoomScale="115" zoomScaleNormal="115" zoomScalePageLayoutView="115" workbookViewId="0">
      <selection activeCell="C5" sqref="C5"/>
    </sheetView>
  </sheetViews>
  <sheetFormatPr baseColWidth="10" defaultColWidth="8.83203125" defaultRowHeight="12"/>
  <cols>
    <col min="1" max="1" width="28.5" style="62" customWidth="1"/>
    <col min="2" max="2" width="24.33203125" style="3" customWidth="1"/>
    <col min="3" max="3" width="24.83203125" style="3" customWidth="1"/>
    <col min="4" max="4" width="24.33203125" style="3" customWidth="1"/>
    <col min="5" max="5" width="3.33203125" style="3" customWidth="1"/>
    <col min="6" max="6" width="4.6640625" style="3" customWidth="1"/>
    <col min="7" max="16384" width="8.83203125" style="3"/>
  </cols>
  <sheetData>
    <row r="1" spans="1:7" s="62" customFormat="1">
      <c r="A1" s="110" t="s">
        <v>129</v>
      </c>
      <c r="B1" s="111"/>
      <c r="C1" s="111"/>
      <c r="D1" s="112"/>
    </row>
    <row r="2" spans="1:7" ht="18.75">
      <c r="A2" s="8" t="s">
        <v>125</v>
      </c>
      <c r="B2" s="113" t="s">
        <v>242</v>
      </c>
      <c r="C2" s="114"/>
      <c r="D2" s="115"/>
    </row>
    <row r="3" spans="1:7" ht="39.75" customHeight="1">
      <c r="A3" s="8" t="s">
        <v>126</v>
      </c>
      <c r="B3" s="116" t="s">
        <v>238</v>
      </c>
      <c r="C3" s="117"/>
      <c r="D3" s="118"/>
    </row>
    <row r="4" spans="1:7">
      <c r="A4" s="67" t="s">
        <v>63</v>
      </c>
      <c r="B4" s="68" t="s">
        <v>169</v>
      </c>
      <c r="C4" s="8" t="s">
        <v>52</v>
      </c>
      <c r="D4" s="69">
        <v>40820</v>
      </c>
      <c r="E4" s="39"/>
      <c r="F4" s="39"/>
      <c r="G4" s="39"/>
    </row>
    <row r="5" spans="1:7" ht="24">
      <c r="A5" s="67" t="s">
        <v>139</v>
      </c>
      <c r="B5" s="72" t="s">
        <v>246</v>
      </c>
      <c r="C5" s="67" t="s">
        <v>53</v>
      </c>
      <c r="D5" s="71" t="s">
        <v>151</v>
      </c>
    </row>
    <row r="6" spans="1:7">
      <c r="A6" s="8" t="s">
        <v>51</v>
      </c>
      <c r="B6" s="70" t="s">
        <v>223</v>
      </c>
      <c r="C6" s="8" t="s">
        <v>127</v>
      </c>
      <c r="D6" s="82">
        <v>41289</v>
      </c>
    </row>
    <row r="7" spans="1:7">
      <c r="A7" s="8" t="s">
        <v>17</v>
      </c>
      <c r="B7" s="70" t="s">
        <v>239</v>
      </c>
      <c r="C7" s="67" t="s">
        <v>186</v>
      </c>
      <c r="D7" s="72" t="s">
        <v>151</v>
      </c>
    </row>
    <row r="8" spans="1:7" s="39" customFormat="1" ht="13" thickBot="1">
      <c r="A8" s="100"/>
      <c r="B8" s="100"/>
      <c r="C8" s="100"/>
      <c r="D8" s="100"/>
    </row>
    <row r="9" spans="1:7" s="39" customFormat="1" ht="13" thickBot="1">
      <c r="A9" s="107" t="str">
        <f>'Drop Down 2'!A3</f>
        <v>Section 2: Project Objectives and Criticality (affects Impact axis)</v>
      </c>
      <c r="B9" s="108"/>
      <c r="C9" s="108"/>
      <c r="D9" s="109"/>
    </row>
    <row r="10" spans="1:7" ht="37.5" customHeight="1" thickBot="1">
      <c r="A10" s="73" t="str">
        <f>'Drop Down 2'!A5</f>
        <v>Relationship to Strategic Plan Elements (Goals, Commitments, Objectives &amp; SLOs)</v>
      </c>
      <c r="B10" s="74" t="s">
        <v>172</v>
      </c>
      <c r="C10" s="94" t="s">
        <v>34</v>
      </c>
      <c r="D10" s="95"/>
      <c r="E10" s="39"/>
      <c r="F10" s="39"/>
      <c r="G10" s="39"/>
    </row>
    <row r="11" spans="1:7" ht="33" customHeight="1" thickBot="1">
      <c r="A11" s="73" t="str">
        <f>'Drop Down 2'!A11</f>
        <v>Enhancement</v>
      </c>
      <c r="B11" s="75" t="s">
        <v>173</v>
      </c>
      <c r="C11" s="119" t="s">
        <v>244</v>
      </c>
      <c r="D11" s="120"/>
      <c r="E11" s="39"/>
      <c r="F11" s="39"/>
      <c r="G11" s="39"/>
    </row>
    <row r="12" spans="1:7" ht="15.75" customHeight="1" thickBot="1">
      <c r="A12" s="76" t="str">
        <f>'Drop Down 2'!A19</f>
        <v>Sponsor's Priority</v>
      </c>
      <c r="B12" s="77" t="s">
        <v>124</v>
      </c>
      <c r="C12" s="121"/>
      <c r="D12" s="122"/>
      <c r="E12" s="39"/>
      <c r="F12" s="39"/>
      <c r="G12" s="39"/>
    </row>
    <row r="13" spans="1:7" s="39" customFormat="1">
      <c r="A13" s="100"/>
      <c r="B13" s="100"/>
      <c r="C13" s="100"/>
      <c r="D13" s="100"/>
    </row>
    <row r="14" spans="1:7" ht="12" customHeight="1" thickBot="1">
      <c r="A14" s="101" t="str">
        <f>'Drop Down 2'!A24</f>
        <v>Section 3: Project Benefits (affects Impact axis)</v>
      </c>
      <c r="B14" s="102"/>
      <c r="C14" s="102"/>
      <c r="D14" s="103"/>
      <c r="E14" s="39"/>
      <c r="F14" s="39"/>
      <c r="G14" s="39"/>
    </row>
    <row r="15" spans="1:7" ht="25" thickBot="1">
      <c r="A15" s="73" t="str">
        <f>'Drop Down 2'!A26</f>
        <v>Students Who Could Benefit (directly)</v>
      </c>
      <c r="B15" s="74" t="s">
        <v>89</v>
      </c>
      <c r="C15" s="73" t="str">
        <f>'Drop Down 2'!A45</f>
        <v>Financial Impact (annual net income increase):</v>
      </c>
      <c r="D15" s="75" t="s">
        <v>105</v>
      </c>
      <c r="E15" s="39"/>
      <c r="F15" s="39"/>
      <c r="G15" s="39"/>
    </row>
    <row r="16" spans="1:7" ht="13" thickBot="1">
      <c r="A16" s="73" t="str">
        <f>'Drop Down 2'!A33</f>
        <v>Employees Who Could Benefit (directly)</v>
      </c>
      <c r="B16" s="74" t="s">
        <v>217</v>
      </c>
      <c r="C16" s="73" t="str">
        <f>'Drop Down 2'!A52</f>
        <v>Time Savings</v>
      </c>
      <c r="D16" s="75" t="s">
        <v>150</v>
      </c>
      <c r="E16" s="39"/>
      <c r="F16" s="39"/>
      <c r="G16" s="39"/>
    </row>
    <row r="17" spans="1:7" ht="17" customHeight="1" thickBot="1">
      <c r="A17" s="73" t="str">
        <f>'Drop Down 2'!A40</f>
        <v>Expected Client Satisfaction</v>
      </c>
      <c r="B17" s="75" t="s">
        <v>90</v>
      </c>
      <c r="C17" s="73" t="str">
        <f>'Drop Down 2'!A59</f>
        <v>Probability of Realizing Benefits</v>
      </c>
      <c r="D17" s="77" t="s">
        <v>78</v>
      </c>
      <c r="E17" s="39"/>
      <c r="F17" s="39"/>
      <c r="G17" s="39"/>
    </row>
    <row r="18" spans="1:7" ht="28" customHeight="1" thickBot="1">
      <c r="A18" s="79" t="str">
        <f>'Drop Down 2'!A64</f>
        <v>Unique or duplicated services</v>
      </c>
      <c r="B18" s="75" t="s">
        <v>182</v>
      </c>
      <c r="C18" s="66"/>
      <c r="D18" s="28"/>
      <c r="E18" s="39"/>
      <c r="F18" s="39"/>
      <c r="G18" s="39"/>
    </row>
    <row r="19" spans="1:7" s="39" customFormat="1">
      <c r="A19" s="100"/>
      <c r="B19" s="100"/>
      <c r="C19" s="100"/>
      <c r="D19" s="100"/>
    </row>
    <row r="20" spans="1:7" ht="12" customHeight="1" thickBot="1">
      <c r="A20" s="104" t="str">
        <f>'Drop Down 2'!A74</f>
        <v>Section 4: Project Effort (affects Effort axis)</v>
      </c>
      <c r="B20" s="105"/>
      <c r="C20" s="105"/>
      <c r="D20" s="106"/>
      <c r="E20" s="39"/>
      <c r="F20" s="39"/>
      <c r="G20" s="39"/>
    </row>
    <row r="21" spans="1:7" ht="27" customHeight="1" thickBot="1">
      <c r="A21" s="73" t="str">
        <f>'Drop Down 2'!A76</f>
        <v>Departments Involved in Implemenation (exclude ETS)</v>
      </c>
      <c r="B21" s="74" t="s">
        <v>59</v>
      </c>
      <c r="C21" s="84" t="s">
        <v>122</v>
      </c>
      <c r="D21" s="85"/>
      <c r="E21" s="39"/>
      <c r="F21" s="39"/>
      <c r="G21" s="39"/>
    </row>
    <row r="22" spans="1:7" ht="28" customHeight="1" thickBot="1">
      <c r="A22" s="73" t="str">
        <f>'Drop Down 2'!A82</f>
        <v>Business Process Changes Required</v>
      </c>
      <c r="B22" s="74" t="s">
        <v>60</v>
      </c>
      <c r="C22" s="86" t="s">
        <v>245</v>
      </c>
      <c r="D22" s="87"/>
      <c r="E22" s="39"/>
      <c r="F22" s="39"/>
      <c r="G22" s="39"/>
    </row>
    <row r="23" spans="1:7" ht="25" customHeight="1" thickBot="1">
      <c r="A23" s="73" t="str">
        <f>'Drop Down 2'!A88</f>
        <v>Additional Ongoing Support Required (functional departments)</v>
      </c>
      <c r="B23" s="78" t="s">
        <v>108</v>
      </c>
      <c r="C23" s="86"/>
      <c r="D23" s="87"/>
      <c r="E23" s="39"/>
      <c r="F23" s="39"/>
      <c r="G23" s="39"/>
    </row>
    <row r="24" spans="1:7" ht="26" customHeight="1" thickBot="1">
      <c r="A24" s="73" t="str">
        <f>'Drop Down 2'!A95</f>
        <v>Additional Ongoing Support Required (IT)</v>
      </c>
      <c r="B24" s="78" t="s">
        <v>120</v>
      </c>
      <c r="C24" s="86"/>
      <c r="D24" s="87"/>
      <c r="E24" s="39"/>
      <c r="F24" s="39"/>
      <c r="G24" s="39"/>
    </row>
    <row r="25" spans="1:7" ht="16" customHeight="1" thickBot="1">
      <c r="A25" s="73" t="str">
        <f>'Drop Down 2'!A102</f>
        <v>Implementation Hard Costs (one time)</v>
      </c>
      <c r="B25" s="75" t="s">
        <v>221</v>
      </c>
      <c r="C25" s="86"/>
      <c r="D25" s="87"/>
      <c r="E25" s="39"/>
      <c r="F25" s="39"/>
      <c r="G25" s="39"/>
    </row>
    <row r="26" spans="1:7" ht="16" customHeight="1" thickBot="1">
      <c r="A26" s="73" t="str">
        <f>'Drop Down 2'!A109</f>
        <v>Additional Ongoing Hard Costs (annual)</v>
      </c>
      <c r="B26" s="75" t="s">
        <v>32</v>
      </c>
      <c r="C26" s="86"/>
      <c r="D26" s="87"/>
      <c r="E26" s="39"/>
      <c r="F26" s="39"/>
      <c r="G26" s="39"/>
    </row>
    <row r="27" spans="1:7" ht="27" customHeight="1" thickBot="1">
      <c r="A27" s="73" t="str">
        <f>'Drop Down 2'!A116</f>
        <v>Time to Implement (includes all IT and functional department work)</v>
      </c>
      <c r="B27" s="75" t="s">
        <v>93</v>
      </c>
      <c r="C27" s="86"/>
      <c r="D27" s="87"/>
      <c r="E27" s="39"/>
      <c r="F27" s="39"/>
      <c r="G27" s="39"/>
    </row>
    <row r="28" spans="1:7" ht="37" thickBot="1">
      <c r="A28" s="73" t="str">
        <f>'Drop Down 2'!A123</f>
        <v>Complexity of Implementation:</v>
      </c>
      <c r="B28" s="74" t="s">
        <v>180</v>
      </c>
      <c r="C28" s="86"/>
      <c r="D28" s="87"/>
      <c r="E28" s="39"/>
      <c r="F28" s="39"/>
      <c r="G28" s="39"/>
    </row>
    <row r="29" spans="1:7" ht="15" customHeight="1" thickBot="1">
      <c r="A29" s="79" t="str">
        <f>'Drop Down 2'!A129</f>
        <v>Hardware / Application Hosting  by Vendor</v>
      </c>
      <c r="B29" s="74" t="s">
        <v>104</v>
      </c>
      <c r="C29" s="88"/>
      <c r="D29" s="89"/>
      <c r="E29" s="39"/>
      <c r="F29" s="39"/>
      <c r="G29" s="39"/>
    </row>
    <row r="30" spans="1:7">
      <c r="A30" s="63"/>
      <c r="B30" s="63"/>
      <c r="C30" s="63"/>
      <c r="D30" s="63"/>
      <c r="E30" s="39"/>
      <c r="F30" s="39"/>
      <c r="G30" s="39"/>
    </row>
    <row r="31" spans="1:7">
      <c r="A31" s="64" t="s">
        <v>123</v>
      </c>
      <c r="B31" s="11" t="str">
        <f>IF(B2="", "", CONCATENATE("(for: ", B2, ")"))</f>
        <v>(for: Life Safety - Security Cameras)</v>
      </c>
      <c r="C31" s="11"/>
      <c r="D31" s="12"/>
      <c r="E31" s="39"/>
      <c r="F31" s="39"/>
      <c r="G31" s="39"/>
    </row>
    <row r="32" spans="1:7" ht="12" customHeight="1">
      <c r="A32" s="8" t="s">
        <v>29</v>
      </c>
      <c r="B32" s="38">
        <f>IFERROR((
VLOOKUP(B10,ScoreStrategicAlignment,2,FALSE)*VLOOKUP(B10,ScoreStrategicAlignment,3,FALSE)+
VLOOKUP(B11,ScoreCriticality,2,FALSE)*VLOOKUP(B11,ScoreCriticality,3,FALSE)+
VLOOKUP(B12,ScoreSponsorsPriority,2,FALSE)*VLOOKUP(B12,ScoreSponsorsPriority,3,FALSE)+
(VLOOKUP(B15,ScoreStudents,2,FALSE)*VLOOKUP(B15,ScoreStudents,3,FALSE)+
VLOOKUP(B16,ScoreEmployees,2,FALSE)*VLOOKUP(B16,ScoreEmployees,3,FALSE))*
VLOOKUP(B17,ScoreClientSatisfaction,3,FALSE)+
VLOOKUP(D15,ScoreFinancialImpact,2,FALSE)*VLOOKUP(D15,ScoreFinancialImpact,3,FALSE)+
VLOOKUP(D16,ScoreTimeSavings,2,FALSE)*VLOOKUP(D16,ScoreTimeSavings,3,FALSE)+
VLOOKUP(D17,ScoreBenefits,2,FALSE)*VLOOKUP(D17,ScoreBenefits,3,FALSE)+
VLOOKUP(B18,ScoreUniqueServices,2,FALSE)*VLOOKUP(B18,ScoreUniqueServices,3,FALSE)
)/'Drop Down 2'!$D$69*10,0)</f>
        <v>7.2727272727272734</v>
      </c>
      <c r="C32" s="90" t="s">
        <v>177</v>
      </c>
      <c r="D32" s="91"/>
      <c r="E32" s="39"/>
      <c r="F32" s="39"/>
      <c r="G32" s="39"/>
    </row>
    <row r="33" spans="1:7">
      <c r="A33" s="8" t="s">
        <v>30</v>
      </c>
      <c r="B33" s="38">
        <f>IFERROR((
VLOOKUP(B21,ScoreDepartments,2,FALSE)*VLOOKUP(B21,ScoreDepartments,3,FALSE)+
VLOOKUP(B22,ScoreBPC,2,FALSE)*VLOOKUP(B22,ScoreBPC,3,FALSE)+
VLOOKUP(B23,ScoreNonIT_FTE,2,FALSE)*VLOOKUP(B23,ScoreNonIT_FTE,3,FALSE)+
VLOOKUP(B24,ScoreIT_FTE,2,FALSE)*VLOOKUP(B24,ScoreIT_FTE,3,FALSE)+
VLOOKUP(B25,ScoreCost,2,FALSE)*VLOOKUP(B25,ScoreCost,3,FALSE)+
VLOOKUP(B26,ScoreCostOngoing,2,FALSE)*VLOOKUP(B26,ScoreCostOngoing,3,FALSE)+
VLOOKUP(B27,ScoreTime,2,FALSE)*VLOOKUP(B27,ScoreTime,3,FALSE)+
VLOOKUP(B28,ScoreComplexity,2,FALSE)*VLOOKUP(B28,ScoreComplexity,3,FALSE)+
VLOOKUP(B29,ScoreHosting,2,FALSE)*VLOOKUP(B29,ScoreHosting,3,FALSE)
)/'Drop Down 2'!$D$133*10,0)</f>
        <v>4.9285714285714288</v>
      </c>
      <c r="C33" s="92"/>
      <c r="D33" s="93"/>
      <c r="E33" s="39"/>
      <c r="F33" s="39"/>
      <c r="G33" s="39"/>
    </row>
  </sheetData>
  <sheetCalcPr fullCalcOnLoad="1"/>
  <dataConsolidate/>
  <mergeCells count="14">
    <mergeCell ref="A9:D9"/>
    <mergeCell ref="A1:D1"/>
    <mergeCell ref="B2:D2"/>
    <mergeCell ref="B3:D3"/>
    <mergeCell ref="A8:D8"/>
    <mergeCell ref="C21:D21"/>
    <mergeCell ref="C22:D29"/>
    <mergeCell ref="C32:D33"/>
    <mergeCell ref="C10:D10"/>
    <mergeCell ref="C11:D12"/>
    <mergeCell ref="A13:D13"/>
    <mergeCell ref="A14:D14"/>
    <mergeCell ref="A19:D19"/>
    <mergeCell ref="A20:D20"/>
  </mergeCells>
  <phoneticPr fontId="7" type="noConversion"/>
  <conditionalFormatting sqref="B4">
    <cfRule type="expression" dxfId="5" priority="0" stopIfTrue="1">
      <formula>NOT(ISERROR(SEARCH("Regulatory/Legal Mandate (imposed by a governmental authority)",B4)))</formula>
    </cfRule>
  </conditionalFormatting>
  <dataValidations count="23">
    <dataValidation type="list" allowBlank="1" showInputMessage="1" showErrorMessage="1" sqref="B27">
      <formula1>Time</formula1>
    </dataValidation>
    <dataValidation type="list" allowBlank="1" showInputMessage="1" showErrorMessage="1" sqref="B17">
      <formula1>ClientSatisfaction</formula1>
    </dataValidation>
    <dataValidation type="list" allowBlank="1" showInputMessage="1" showErrorMessage="1" sqref="B25">
      <formula1>Cost</formula1>
    </dataValidation>
    <dataValidation type="list" allowBlank="1" showInputMessage="1" showErrorMessage="1" sqref="B24">
      <formula1>FTE</formula1>
    </dataValidation>
    <dataValidation type="list" allowBlank="1" showInputMessage="1" showErrorMessage="1" sqref="B19 B13">
      <formula1>LMH</formula1>
    </dataValidation>
    <dataValidation type="list" allowBlank="1" showInputMessage="1" showErrorMessage="1" sqref="B21">
      <formula1>Departments</formula1>
    </dataValidation>
    <dataValidation type="list" allowBlank="1" showInputMessage="1" showErrorMessage="1" sqref="D17:D18">
      <formula1>Benefits</formula1>
    </dataValidation>
    <dataValidation type="list" allowBlank="1" showInputMessage="1" showErrorMessage="1" sqref="D16">
      <formula1>TimeSavings</formula1>
    </dataValidation>
    <dataValidation type="list" allowBlank="1" showInputMessage="1" showErrorMessage="1" sqref="D15">
      <formula1>FinancialImpact</formula1>
    </dataValidation>
    <dataValidation type="list" allowBlank="1" showInputMessage="1" showErrorMessage="1" sqref="B15">
      <formula1>Students</formula1>
    </dataValidation>
    <dataValidation type="list" allowBlank="1" showInputMessage="1" showErrorMessage="1" sqref="B16">
      <formula1>Employees</formula1>
    </dataValidation>
    <dataValidation type="list" allowBlank="1" showInputMessage="1" showErrorMessage="1" sqref="B10">
      <formula1>StrategicAlignment</formula1>
    </dataValidation>
    <dataValidation type="list" allowBlank="1" showInputMessage="1" showErrorMessage="1" sqref="B11">
      <formula1>Criticality</formula1>
    </dataValidation>
    <dataValidation type="list" allowBlank="1" showInputMessage="1" showErrorMessage="1" sqref="B4">
      <formula1>Category</formula1>
    </dataValidation>
    <dataValidation type="list" allowBlank="1" showInputMessage="1" showErrorMessage="1" sqref="D5">
      <formula1>YN</formula1>
    </dataValidation>
    <dataValidation type="list" allowBlank="1" showInputMessage="1" showErrorMessage="1" sqref="B22">
      <formula1>BPC</formula1>
    </dataValidation>
    <dataValidation type="list" allowBlank="1" showInputMessage="1" showErrorMessage="1" sqref="B28">
      <formula1>Complexity</formula1>
    </dataValidation>
    <dataValidation type="list" allowBlank="1" showInputMessage="1" showErrorMessage="1" sqref="B26">
      <formula1>CostOngoing</formula1>
    </dataValidation>
    <dataValidation type="list" allowBlank="1" showInputMessage="1" showErrorMessage="1" sqref="D7">
      <formula1>YNNA</formula1>
    </dataValidation>
    <dataValidation type="list" allowBlank="1" showInputMessage="1" showErrorMessage="1" sqref="B12">
      <formula1>SponsorsPriority</formula1>
    </dataValidation>
    <dataValidation type="list" allowBlank="1" showInputMessage="1" showErrorMessage="1" sqref="B29">
      <formula1>Hosting</formula1>
    </dataValidation>
    <dataValidation type="list" allowBlank="1" showInputMessage="1" showErrorMessage="1" sqref="B23">
      <formula1>NonIT_FTE</formula1>
    </dataValidation>
    <dataValidation type="list" allowBlank="1" showInputMessage="1" showErrorMessage="1" sqref="B18">
      <formula1>UniqueServices</formula1>
    </dataValidation>
  </dataValidations>
  <hyperlinks>
    <hyperlink ref="A20:D20" location="Depts!A1" display="Depts!A1"/>
  </hyperlinks>
  <pageMargins left="0.25" right="0.25" top="1" bottom="0.5" header="0.3" footer="0.3"/>
  <headerFooter>
    <oddFooter>&amp;C&amp;P of &amp;N</oddFooter>
  </headerFooter>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G33"/>
  <sheetViews>
    <sheetView workbookViewId="0">
      <selection activeCell="A3" sqref="A3"/>
    </sheetView>
  </sheetViews>
  <sheetFormatPr baseColWidth="10" defaultColWidth="8.83203125" defaultRowHeight="12"/>
  <cols>
    <col min="1" max="1" width="28.5" style="62" customWidth="1"/>
    <col min="2" max="2" width="24.33203125" style="3" customWidth="1"/>
    <col min="3" max="3" width="24.83203125" style="3" customWidth="1"/>
    <col min="4" max="4" width="24.33203125" style="3" customWidth="1"/>
    <col min="5" max="5" width="3.33203125" style="3" customWidth="1"/>
    <col min="6" max="6" width="4.6640625" style="3" customWidth="1"/>
    <col min="7" max="16384" width="8.83203125" style="3"/>
  </cols>
  <sheetData>
    <row r="1" spans="1:7" s="62" customFormat="1">
      <c r="A1" s="110" t="s">
        <v>129</v>
      </c>
      <c r="B1" s="111"/>
      <c r="C1" s="111"/>
      <c r="D1" s="112"/>
    </row>
    <row r="2" spans="1:7" ht="18.75">
      <c r="A2" s="8" t="s">
        <v>125</v>
      </c>
      <c r="B2" s="113" t="s">
        <v>168</v>
      </c>
      <c r="C2" s="114"/>
      <c r="D2" s="115"/>
    </row>
    <row r="3" spans="1:7" ht="33" customHeight="1">
      <c r="A3" s="8" t="s">
        <v>126</v>
      </c>
      <c r="B3" s="116" t="s">
        <v>248</v>
      </c>
      <c r="C3" s="117"/>
      <c r="D3" s="118"/>
    </row>
    <row r="4" spans="1:7">
      <c r="A4" s="67" t="s">
        <v>63</v>
      </c>
      <c r="B4" s="68" t="s">
        <v>169</v>
      </c>
      <c r="C4" s="8" t="s">
        <v>52</v>
      </c>
      <c r="D4" s="69">
        <v>40820</v>
      </c>
      <c r="E4" s="39"/>
      <c r="F4" s="39"/>
      <c r="G4" s="39"/>
    </row>
    <row r="5" spans="1:7" ht="24">
      <c r="A5" s="67" t="s">
        <v>139</v>
      </c>
      <c r="B5" s="72" t="s">
        <v>246</v>
      </c>
      <c r="C5" s="67" t="s">
        <v>53</v>
      </c>
      <c r="D5" s="71" t="s">
        <v>151</v>
      </c>
    </row>
    <row r="6" spans="1:7">
      <c r="A6" s="8" t="s">
        <v>51</v>
      </c>
      <c r="B6" s="70" t="s">
        <v>247</v>
      </c>
      <c r="C6" s="8" t="s">
        <v>127</v>
      </c>
      <c r="D6" s="82">
        <v>41639</v>
      </c>
    </row>
    <row r="7" spans="1:7">
      <c r="A7" s="8" t="s">
        <v>17</v>
      </c>
      <c r="B7" s="70" t="s">
        <v>239</v>
      </c>
      <c r="C7" s="67" t="s">
        <v>186</v>
      </c>
      <c r="D7" s="72" t="s">
        <v>151</v>
      </c>
    </row>
    <row r="8" spans="1:7" s="39" customFormat="1" ht="13" thickBot="1">
      <c r="A8" s="100"/>
      <c r="B8" s="100"/>
      <c r="C8" s="100"/>
      <c r="D8" s="100"/>
    </row>
    <row r="9" spans="1:7" s="39" customFormat="1" ht="13" thickBot="1">
      <c r="A9" s="107" t="str">
        <f>'Drop Down 2'!A3</f>
        <v>Section 2: Project Objectives and Criticality (affects Impact axis)</v>
      </c>
      <c r="B9" s="108"/>
      <c r="C9" s="108"/>
      <c r="D9" s="109"/>
    </row>
    <row r="10" spans="1:7" ht="39" customHeight="1" thickBot="1">
      <c r="A10" s="73" t="str">
        <f>'Drop Down 2'!A5</f>
        <v>Relationship to Strategic Plan Elements (Goals, Commitments, Objectives &amp; SLOs)</v>
      </c>
      <c r="B10" s="74" t="s">
        <v>172</v>
      </c>
      <c r="C10" s="94" t="s">
        <v>34</v>
      </c>
      <c r="D10" s="95"/>
      <c r="E10" s="39"/>
      <c r="F10" s="39"/>
      <c r="G10" s="39"/>
    </row>
    <row r="11" spans="1:7" ht="33" customHeight="1" thickBot="1">
      <c r="A11" s="73" t="str">
        <f>'Drop Down 2'!A11</f>
        <v>Enhancement</v>
      </c>
      <c r="B11" s="75" t="s">
        <v>173</v>
      </c>
      <c r="C11" s="123" t="s">
        <v>249</v>
      </c>
      <c r="D11" s="97"/>
      <c r="E11" s="39"/>
      <c r="F11" s="39"/>
      <c r="G11" s="39"/>
    </row>
    <row r="12" spans="1:7" ht="18" customHeight="1" thickBot="1">
      <c r="A12" s="76" t="str">
        <f>'Drop Down 2'!A19</f>
        <v>Sponsor's Priority</v>
      </c>
      <c r="B12" s="77" t="s">
        <v>124</v>
      </c>
      <c r="C12" s="98"/>
      <c r="D12" s="99"/>
      <c r="E12" s="39"/>
      <c r="F12" s="39"/>
      <c r="G12" s="39"/>
    </row>
    <row r="13" spans="1:7" s="39" customFormat="1">
      <c r="A13" s="100"/>
      <c r="B13" s="100"/>
      <c r="C13" s="100"/>
      <c r="D13" s="100"/>
    </row>
    <row r="14" spans="1:7" ht="12" customHeight="1" thickBot="1">
      <c r="A14" s="101" t="str">
        <f>'Drop Down 2'!A24</f>
        <v>Section 3: Project Benefits (affects Impact axis)</v>
      </c>
      <c r="B14" s="102"/>
      <c r="C14" s="102"/>
      <c r="D14" s="103"/>
      <c r="E14" s="39"/>
      <c r="F14" s="39"/>
      <c r="G14" s="39"/>
    </row>
    <row r="15" spans="1:7" ht="25" thickBot="1">
      <c r="A15" s="73" t="str">
        <f>'Drop Down 2'!A26</f>
        <v>Students Who Could Benefit (directly)</v>
      </c>
      <c r="B15" s="74" t="s">
        <v>89</v>
      </c>
      <c r="C15" s="73" t="str">
        <f>'Drop Down 2'!A45</f>
        <v>Financial Impact (annual net income increase):</v>
      </c>
      <c r="D15" s="75" t="s">
        <v>105</v>
      </c>
      <c r="E15" s="39"/>
      <c r="F15" s="39"/>
      <c r="G15" s="39"/>
    </row>
    <row r="16" spans="1:7" ht="13" thickBot="1">
      <c r="A16" s="73" t="str">
        <f>'Drop Down 2'!A33</f>
        <v>Employees Who Could Benefit (directly)</v>
      </c>
      <c r="B16" s="74" t="s">
        <v>217</v>
      </c>
      <c r="C16" s="73" t="str">
        <f>'Drop Down 2'!A52</f>
        <v>Time Savings</v>
      </c>
      <c r="D16" s="75" t="s">
        <v>150</v>
      </c>
      <c r="E16" s="39"/>
      <c r="F16" s="39"/>
      <c r="G16" s="39"/>
    </row>
    <row r="17" spans="1:7" ht="17" customHeight="1" thickBot="1">
      <c r="A17" s="73" t="str">
        <f>'Drop Down 2'!A40</f>
        <v>Expected Client Satisfaction</v>
      </c>
      <c r="B17" s="75" t="s">
        <v>90</v>
      </c>
      <c r="C17" s="73" t="str">
        <f>'Drop Down 2'!A59</f>
        <v>Probability of Realizing Benefits</v>
      </c>
      <c r="D17" s="77" t="s">
        <v>78</v>
      </c>
      <c r="E17" s="39"/>
      <c r="F17" s="39"/>
      <c r="G17" s="39"/>
    </row>
    <row r="18" spans="1:7" ht="28" customHeight="1" thickBot="1">
      <c r="A18" s="79" t="str">
        <f>'Drop Down 2'!A64</f>
        <v>Unique or duplicated services</v>
      </c>
      <c r="B18" s="75" t="s">
        <v>218</v>
      </c>
      <c r="C18" s="81"/>
      <c r="D18" s="28"/>
      <c r="E18" s="39"/>
      <c r="F18" s="39"/>
      <c r="G18" s="39"/>
    </row>
    <row r="19" spans="1:7" s="39" customFormat="1">
      <c r="A19" s="100"/>
      <c r="B19" s="100"/>
      <c r="C19" s="100"/>
      <c r="D19" s="100"/>
    </row>
    <row r="20" spans="1:7" ht="12" customHeight="1" thickBot="1">
      <c r="A20" s="104" t="str">
        <f>'Drop Down 2'!A74</f>
        <v>Section 4: Project Effort (affects Effort axis)</v>
      </c>
      <c r="B20" s="105"/>
      <c r="C20" s="105"/>
      <c r="D20" s="106"/>
      <c r="E20" s="39"/>
      <c r="F20" s="39"/>
      <c r="G20" s="39"/>
    </row>
    <row r="21" spans="1:7" ht="27" customHeight="1" thickBot="1">
      <c r="A21" s="73" t="str">
        <f>'Drop Down 2'!A76</f>
        <v>Departments Involved in Implemenation (exclude ETS)</v>
      </c>
      <c r="B21" s="74" t="s">
        <v>59</v>
      </c>
      <c r="C21" s="84" t="s">
        <v>122</v>
      </c>
      <c r="D21" s="85"/>
      <c r="E21" s="39"/>
      <c r="F21" s="39"/>
      <c r="G21" s="39"/>
    </row>
    <row r="22" spans="1:7" ht="28" customHeight="1" thickBot="1">
      <c r="A22" s="73" t="str">
        <f>'Drop Down 2'!A82</f>
        <v>Business Process Changes Required</v>
      </c>
      <c r="B22" s="74" t="s">
        <v>102</v>
      </c>
      <c r="C22" s="86" t="s">
        <v>216</v>
      </c>
      <c r="D22" s="87"/>
      <c r="E22" s="39"/>
      <c r="F22" s="39"/>
      <c r="G22" s="39"/>
    </row>
    <row r="23" spans="1:7" ht="26" customHeight="1" thickBot="1">
      <c r="A23" s="73" t="str">
        <f>'Drop Down 2'!A88</f>
        <v>Additional Ongoing Support Required (functional departments)</v>
      </c>
      <c r="B23" s="78" t="s">
        <v>120</v>
      </c>
      <c r="C23" s="86"/>
      <c r="D23" s="87"/>
      <c r="E23" s="39"/>
      <c r="F23" s="39"/>
      <c r="G23" s="39"/>
    </row>
    <row r="24" spans="1:7" ht="26" customHeight="1" thickBot="1">
      <c r="A24" s="73" t="str">
        <f>'Drop Down 2'!A95</f>
        <v>Additional Ongoing Support Required (IT)</v>
      </c>
      <c r="B24" s="78" t="s">
        <v>120</v>
      </c>
      <c r="C24" s="86"/>
      <c r="D24" s="87"/>
      <c r="E24" s="39"/>
      <c r="F24" s="39"/>
      <c r="G24" s="39"/>
    </row>
    <row r="25" spans="1:7" ht="16" customHeight="1" thickBot="1">
      <c r="A25" s="73" t="str">
        <f>'Drop Down 2'!A102</f>
        <v>Implementation Hard Costs (one time)</v>
      </c>
      <c r="B25" s="75" t="s">
        <v>221</v>
      </c>
      <c r="C25" s="86"/>
      <c r="D25" s="87"/>
      <c r="E25" s="39"/>
      <c r="F25" s="39"/>
      <c r="G25" s="39"/>
    </row>
    <row r="26" spans="1:7" ht="16" customHeight="1" thickBot="1">
      <c r="A26" s="73" t="str">
        <f>'Drop Down 2'!A109</f>
        <v>Additional Ongoing Hard Costs (annual)</v>
      </c>
      <c r="B26" s="75" t="s">
        <v>32</v>
      </c>
      <c r="C26" s="86"/>
      <c r="D26" s="87"/>
      <c r="E26" s="39"/>
      <c r="F26" s="39"/>
      <c r="G26" s="39"/>
    </row>
    <row r="27" spans="1:7" ht="27" customHeight="1" thickBot="1">
      <c r="A27" s="73" t="str">
        <f>'Drop Down 2'!A116</f>
        <v>Time to Implement (includes all IT and functional department work)</v>
      </c>
      <c r="B27" s="75" t="s">
        <v>93</v>
      </c>
      <c r="C27" s="86"/>
      <c r="D27" s="87"/>
      <c r="E27" s="39"/>
      <c r="F27" s="39"/>
      <c r="G27" s="39"/>
    </row>
    <row r="28" spans="1:7" ht="37" thickBot="1">
      <c r="A28" s="73" t="str">
        <f>'Drop Down 2'!A123</f>
        <v>Complexity of Implementation:</v>
      </c>
      <c r="B28" s="74" t="s">
        <v>149</v>
      </c>
      <c r="C28" s="86"/>
      <c r="D28" s="87"/>
      <c r="E28" s="39"/>
      <c r="F28" s="39"/>
      <c r="G28" s="39"/>
    </row>
    <row r="29" spans="1:7" ht="15" customHeight="1" thickBot="1">
      <c r="A29" s="79" t="str">
        <f>'Drop Down 2'!A129</f>
        <v>Hardware / Application Hosting  by Vendor</v>
      </c>
      <c r="B29" s="74" t="s">
        <v>104</v>
      </c>
      <c r="C29" s="88"/>
      <c r="D29" s="89"/>
      <c r="E29" s="39"/>
      <c r="F29" s="39"/>
      <c r="G29" s="39"/>
    </row>
    <row r="30" spans="1:7">
      <c r="A30" s="63"/>
      <c r="B30" s="63"/>
      <c r="C30" s="63"/>
      <c r="D30" s="63"/>
      <c r="E30" s="39"/>
      <c r="F30" s="39"/>
      <c r="G30" s="39"/>
    </row>
    <row r="31" spans="1:7">
      <c r="A31" s="64" t="s">
        <v>123</v>
      </c>
      <c r="B31" s="11" t="str">
        <f>IF(B2="", "", CONCATENATE("(for: ", B2, ")"))</f>
        <v>(for: Life Safety - Emergency Phones)</v>
      </c>
      <c r="C31" s="11"/>
      <c r="D31" s="12"/>
      <c r="E31" s="39"/>
      <c r="F31" s="39"/>
      <c r="G31" s="39"/>
    </row>
    <row r="32" spans="1:7" ht="12" customHeight="1">
      <c r="A32" s="8" t="s">
        <v>29</v>
      </c>
      <c r="B32" s="38">
        <f>IFERROR((
VLOOKUP(B10,ScoreStrategicAlignment,2,FALSE)*VLOOKUP(B10,ScoreStrategicAlignment,3,FALSE)+
VLOOKUP(B11,ScoreCriticality,2,FALSE)*VLOOKUP(B11,ScoreCriticality,3,FALSE)+
VLOOKUP(B12,ScoreSponsorsPriority,2,FALSE)*VLOOKUP(B12,ScoreSponsorsPriority,3,FALSE)+
(VLOOKUP(B15,ScoreStudents,2,FALSE)*VLOOKUP(B15,ScoreStudents,3,FALSE)+
VLOOKUP(B16,ScoreEmployees,2,FALSE)*VLOOKUP(B16,ScoreEmployees,3,FALSE))*
VLOOKUP(B17,ScoreClientSatisfaction,3,FALSE)+
VLOOKUP(D15,ScoreFinancialImpact,2,FALSE)*VLOOKUP(D15,ScoreFinancialImpact,3,FALSE)+
VLOOKUP(D16,ScoreTimeSavings,2,FALSE)*VLOOKUP(D16,ScoreTimeSavings,3,FALSE)+
VLOOKUP(D17,ScoreBenefits,2,FALSE)*VLOOKUP(D17,ScoreBenefits,3,FALSE)+
VLOOKUP(B18,ScoreUniqueServices,2,FALSE)*VLOOKUP(B18,ScoreUniqueServices,3,FALSE)
)/'Drop Down 2'!$D$69*10,0)</f>
        <v>7.2727272727272734</v>
      </c>
      <c r="C32" s="90" t="s">
        <v>177</v>
      </c>
      <c r="D32" s="91"/>
      <c r="E32" s="39"/>
      <c r="F32" s="39"/>
      <c r="G32" s="39"/>
    </row>
    <row r="33" spans="1:7">
      <c r="A33" s="8" t="s">
        <v>30</v>
      </c>
      <c r="B33" s="38">
        <f>IFERROR((
VLOOKUP(B21,ScoreDepartments,2,FALSE)*VLOOKUP(B21,ScoreDepartments,3,FALSE)+
VLOOKUP(B22,ScoreBPC,2,FALSE)*VLOOKUP(B22,ScoreBPC,3,FALSE)+
VLOOKUP(B23,ScoreNonIT_FTE,2,FALSE)*VLOOKUP(B23,ScoreNonIT_FTE,3,FALSE)+
VLOOKUP(B24,ScoreIT_FTE,2,FALSE)*VLOOKUP(B24,ScoreIT_FTE,3,FALSE)+
VLOOKUP(B25,ScoreCost,2,FALSE)*VLOOKUP(B25,ScoreCost,3,FALSE)+
VLOOKUP(B26,ScoreCostOngoing,2,FALSE)*VLOOKUP(B26,ScoreCostOngoing,3,FALSE)+
VLOOKUP(B27,ScoreTime,2,FALSE)*VLOOKUP(B27,ScoreTime,3,FALSE)+
VLOOKUP(B28,ScoreComplexity,2,FALSE)*VLOOKUP(B28,ScoreComplexity,3,FALSE)+
VLOOKUP(B29,ScoreHosting,2,FALSE)*VLOOKUP(B29,ScoreHosting,3,FALSE)
)/'Drop Down 2'!$D$133*10,0)</f>
        <v>3.8571428571428572</v>
      </c>
      <c r="C33" s="92"/>
      <c r="D33" s="93"/>
      <c r="E33" s="39"/>
      <c r="F33" s="39"/>
      <c r="G33" s="39"/>
    </row>
  </sheetData>
  <sheetCalcPr fullCalcOnLoad="1"/>
  <dataConsolidate/>
  <mergeCells count="14">
    <mergeCell ref="A9:D9"/>
    <mergeCell ref="A1:D1"/>
    <mergeCell ref="B2:D2"/>
    <mergeCell ref="B3:D3"/>
    <mergeCell ref="A8:D8"/>
    <mergeCell ref="C21:D21"/>
    <mergeCell ref="C22:D29"/>
    <mergeCell ref="C32:D33"/>
    <mergeCell ref="C10:D10"/>
    <mergeCell ref="C11:D12"/>
    <mergeCell ref="A13:D13"/>
    <mergeCell ref="A14:D14"/>
    <mergeCell ref="A19:D19"/>
    <mergeCell ref="A20:D20"/>
  </mergeCells>
  <phoneticPr fontId="7" type="noConversion"/>
  <conditionalFormatting sqref="B4">
    <cfRule type="expression" dxfId="4" priority="0" stopIfTrue="1">
      <formula>NOT(ISERROR(SEARCH("Regulatory/Legal Mandate (imposed by a governmental authority)",B4)))</formula>
    </cfRule>
  </conditionalFormatting>
  <dataValidations count="23">
    <dataValidation type="list" allowBlank="1" showInputMessage="1" showErrorMessage="1" sqref="B27">
      <formula1>Time</formula1>
    </dataValidation>
    <dataValidation type="list" allowBlank="1" showInputMessage="1" showErrorMessage="1" sqref="B17">
      <formula1>ClientSatisfaction</formula1>
    </dataValidation>
    <dataValidation type="list" allowBlank="1" showInputMessage="1" showErrorMessage="1" sqref="B25">
      <formula1>Cost</formula1>
    </dataValidation>
    <dataValidation type="list" allowBlank="1" showInputMessage="1" showErrorMessage="1" sqref="B24">
      <formula1>FTE</formula1>
    </dataValidation>
    <dataValidation type="list" allowBlank="1" showInputMessage="1" showErrorMessage="1" sqref="B19 B13">
      <formula1>LMH</formula1>
    </dataValidation>
    <dataValidation type="list" allowBlank="1" showInputMessage="1" showErrorMessage="1" sqref="B21">
      <formula1>Departments</formula1>
    </dataValidation>
    <dataValidation type="list" allowBlank="1" showInputMessage="1" showErrorMessage="1" sqref="D17:D18">
      <formula1>Benefits</formula1>
    </dataValidation>
    <dataValidation type="list" allowBlank="1" showInputMessage="1" showErrorMessage="1" sqref="D16">
      <formula1>TimeSavings</formula1>
    </dataValidation>
    <dataValidation type="list" allowBlank="1" showInputMessage="1" showErrorMessage="1" sqref="D15">
      <formula1>FinancialImpact</formula1>
    </dataValidation>
    <dataValidation type="list" allowBlank="1" showInputMessage="1" showErrorMessage="1" sqref="B15">
      <formula1>Students</formula1>
    </dataValidation>
    <dataValidation type="list" allowBlank="1" showInputMessage="1" showErrorMessage="1" sqref="B16">
      <formula1>Employees</formula1>
    </dataValidation>
    <dataValidation type="list" allowBlank="1" showInputMessage="1" showErrorMessage="1" sqref="B10">
      <formula1>StrategicAlignment</formula1>
    </dataValidation>
    <dataValidation type="list" allowBlank="1" showInputMessage="1" showErrorMessage="1" sqref="B11">
      <formula1>Criticality</formula1>
    </dataValidation>
    <dataValidation type="list" allowBlank="1" showInputMessage="1" showErrorMessage="1" sqref="B4">
      <formula1>Category</formula1>
    </dataValidation>
    <dataValidation type="list" allowBlank="1" showInputMessage="1" showErrorMessage="1" sqref="D5">
      <formula1>YN</formula1>
    </dataValidation>
    <dataValidation type="list" allowBlank="1" showInputMessage="1" showErrorMessage="1" sqref="B22">
      <formula1>BPC</formula1>
    </dataValidation>
    <dataValidation type="list" allowBlank="1" showInputMessage="1" showErrorMessage="1" sqref="B28">
      <formula1>Complexity</formula1>
    </dataValidation>
    <dataValidation type="list" allowBlank="1" showInputMessage="1" showErrorMessage="1" sqref="B26">
      <formula1>CostOngoing</formula1>
    </dataValidation>
    <dataValidation type="list" allowBlank="1" showInputMessage="1" showErrorMessage="1" sqref="D7">
      <formula1>YNNA</formula1>
    </dataValidation>
    <dataValidation type="list" allowBlank="1" showInputMessage="1" showErrorMessage="1" sqref="B12">
      <formula1>SponsorsPriority</formula1>
    </dataValidation>
    <dataValidation type="list" allowBlank="1" showInputMessage="1" showErrorMessage="1" sqref="B29">
      <formula1>Hosting</formula1>
    </dataValidation>
    <dataValidation type="list" allowBlank="1" showInputMessage="1" showErrorMessage="1" sqref="B23">
      <formula1>NonIT_FTE</formula1>
    </dataValidation>
    <dataValidation type="list" allowBlank="1" showInputMessage="1" showErrorMessage="1" sqref="B18">
      <formula1>UniqueServices</formula1>
    </dataValidation>
  </dataValidations>
  <hyperlinks>
    <hyperlink ref="A20:D20" location="Depts!A1" display="Depts!A1"/>
  </hyperlinks>
  <pageMargins left="0.25" right="0.25" top="1" bottom="0.5" header="0.3" footer="0.3"/>
  <headerFooter>
    <oddFooter>&amp;C&amp;P of &amp;N</oddFooter>
  </headerFooter>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G33"/>
  <sheetViews>
    <sheetView workbookViewId="0">
      <selection activeCell="C5" sqref="C5"/>
    </sheetView>
  </sheetViews>
  <sheetFormatPr baseColWidth="10" defaultColWidth="8.83203125" defaultRowHeight="12"/>
  <cols>
    <col min="1" max="1" width="28.5" style="62" customWidth="1"/>
    <col min="2" max="2" width="24.33203125" style="3" customWidth="1"/>
    <col min="3" max="3" width="24.83203125" style="3" customWidth="1"/>
    <col min="4" max="4" width="24.33203125" style="3" customWidth="1"/>
    <col min="5" max="5" width="3.33203125" style="3" customWidth="1"/>
    <col min="6" max="6" width="4.6640625" style="3" customWidth="1"/>
    <col min="7" max="16384" width="8.83203125" style="3"/>
  </cols>
  <sheetData>
    <row r="1" spans="1:7" s="62" customFormat="1">
      <c r="A1" s="110" t="s">
        <v>129</v>
      </c>
      <c r="B1" s="111"/>
      <c r="C1" s="111"/>
      <c r="D1" s="112"/>
    </row>
    <row r="2" spans="1:7" ht="18.75">
      <c r="A2" s="8" t="s">
        <v>125</v>
      </c>
      <c r="B2" s="113" t="s">
        <v>166</v>
      </c>
      <c r="C2" s="124"/>
      <c r="D2" s="125"/>
    </row>
    <row r="3" spans="1:7" ht="43.5" customHeight="1">
      <c r="A3" s="8" t="s">
        <v>126</v>
      </c>
      <c r="B3" s="116" t="s">
        <v>243</v>
      </c>
      <c r="C3" s="117"/>
      <c r="D3" s="118"/>
    </row>
    <row r="4" spans="1:7">
      <c r="A4" s="67" t="s">
        <v>63</v>
      </c>
      <c r="B4" s="68" t="s">
        <v>169</v>
      </c>
      <c r="C4" s="8" t="s">
        <v>52</v>
      </c>
      <c r="D4" s="69">
        <v>40820</v>
      </c>
      <c r="E4" s="39"/>
      <c r="F4" s="39"/>
      <c r="G4" s="39"/>
    </row>
    <row r="5" spans="1:7" ht="24">
      <c r="A5" s="67" t="s">
        <v>139</v>
      </c>
      <c r="B5" s="72" t="s">
        <v>246</v>
      </c>
      <c r="C5" s="67" t="s">
        <v>53</v>
      </c>
      <c r="D5" s="71" t="s">
        <v>151</v>
      </c>
    </row>
    <row r="6" spans="1:7">
      <c r="A6" s="8" t="s">
        <v>51</v>
      </c>
      <c r="B6" s="70" t="s">
        <v>247</v>
      </c>
      <c r="C6" s="8" t="s">
        <v>127</v>
      </c>
      <c r="D6" s="82">
        <v>41639</v>
      </c>
    </row>
    <row r="7" spans="1:7">
      <c r="A7" s="8" t="s">
        <v>17</v>
      </c>
      <c r="B7" s="70" t="s">
        <v>239</v>
      </c>
      <c r="C7" s="67" t="s">
        <v>186</v>
      </c>
      <c r="D7" s="72" t="s">
        <v>151</v>
      </c>
    </row>
    <row r="8" spans="1:7" s="39" customFormat="1" ht="13" thickBot="1">
      <c r="A8" s="100"/>
      <c r="B8" s="100"/>
      <c r="C8" s="100"/>
      <c r="D8" s="100"/>
    </row>
    <row r="9" spans="1:7" s="39" customFormat="1" ht="13" thickBot="1">
      <c r="A9" s="107" t="str">
        <f>'Drop Down 2'!A3</f>
        <v>Section 2: Project Objectives and Criticality (affects Impact axis)</v>
      </c>
      <c r="B9" s="108"/>
      <c r="C9" s="108"/>
      <c r="D9" s="109"/>
    </row>
    <row r="10" spans="1:7" ht="36.75" customHeight="1" thickBot="1">
      <c r="A10" s="73" t="str">
        <f>'Drop Down 2'!A5</f>
        <v>Relationship to Strategic Plan Elements (Goals, Commitments, Objectives &amp; SLOs)</v>
      </c>
      <c r="B10" s="74" t="s">
        <v>172</v>
      </c>
      <c r="C10" s="94" t="s">
        <v>34</v>
      </c>
      <c r="D10" s="95"/>
      <c r="E10" s="39"/>
      <c r="F10" s="39"/>
      <c r="G10" s="39"/>
    </row>
    <row r="11" spans="1:7" ht="33" customHeight="1" thickBot="1">
      <c r="A11" s="73" t="str">
        <f>'Drop Down 2'!A11</f>
        <v>Enhancement</v>
      </c>
      <c r="B11" s="75" t="s">
        <v>173</v>
      </c>
      <c r="C11" s="96" t="s">
        <v>208</v>
      </c>
      <c r="D11" s="97"/>
      <c r="E11" s="39"/>
      <c r="F11" s="39"/>
      <c r="G11" s="39"/>
    </row>
    <row r="12" spans="1:7" ht="17.25" customHeight="1" thickBot="1">
      <c r="A12" s="76" t="str">
        <f>'Drop Down 2'!A19</f>
        <v>Sponsor's Priority</v>
      </c>
      <c r="B12" s="77" t="s">
        <v>124</v>
      </c>
      <c r="C12" s="98"/>
      <c r="D12" s="99"/>
      <c r="E12" s="39"/>
      <c r="F12" s="39"/>
      <c r="G12" s="39"/>
    </row>
    <row r="13" spans="1:7" s="39" customFormat="1">
      <c r="A13" s="100"/>
      <c r="B13" s="100"/>
      <c r="C13" s="100"/>
      <c r="D13" s="100"/>
    </row>
    <row r="14" spans="1:7" ht="12" customHeight="1" thickBot="1">
      <c r="A14" s="101" t="str">
        <f>'Drop Down 2'!A24</f>
        <v>Section 3: Project Benefits (affects Impact axis)</v>
      </c>
      <c r="B14" s="102"/>
      <c r="C14" s="102"/>
      <c r="D14" s="103"/>
      <c r="E14" s="39"/>
      <c r="F14" s="39"/>
      <c r="G14" s="39"/>
    </row>
    <row r="15" spans="1:7" ht="25" thickBot="1">
      <c r="A15" s="73" t="str">
        <f>'Drop Down 2'!A26</f>
        <v>Students Who Could Benefit (directly)</v>
      </c>
      <c r="B15" s="74" t="s">
        <v>89</v>
      </c>
      <c r="C15" s="73" t="str">
        <f>'Drop Down 2'!A45</f>
        <v>Financial Impact (annual net income increase):</v>
      </c>
      <c r="D15" s="75" t="s">
        <v>105</v>
      </c>
      <c r="E15" s="39"/>
      <c r="F15" s="39"/>
      <c r="G15" s="39"/>
    </row>
    <row r="16" spans="1:7" ht="13" thickBot="1">
      <c r="A16" s="73" t="str">
        <f>'Drop Down 2'!A33</f>
        <v>Employees Who Could Benefit (directly)</v>
      </c>
      <c r="B16" s="74" t="s">
        <v>217</v>
      </c>
      <c r="C16" s="73" t="str">
        <f>'Drop Down 2'!A52</f>
        <v>Time Savings</v>
      </c>
      <c r="D16" s="75" t="s">
        <v>150</v>
      </c>
      <c r="E16" s="39"/>
      <c r="F16" s="39"/>
      <c r="G16" s="39"/>
    </row>
    <row r="17" spans="1:7" ht="17" customHeight="1" thickBot="1">
      <c r="A17" s="73" t="str">
        <f>'Drop Down 2'!A40</f>
        <v>Expected Client Satisfaction</v>
      </c>
      <c r="B17" s="75" t="s">
        <v>90</v>
      </c>
      <c r="C17" s="73" t="str">
        <f>'Drop Down 2'!A59</f>
        <v>Probability of Realizing Benefits</v>
      </c>
      <c r="D17" s="77" t="s">
        <v>78</v>
      </c>
      <c r="E17" s="39"/>
      <c r="F17" s="39"/>
      <c r="G17" s="39"/>
    </row>
    <row r="18" spans="1:7" ht="28" customHeight="1" thickBot="1">
      <c r="A18" s="79" t="str">
        <f>'Drop Down 2'!A64</f>
        <v>Unique or duplicated services</v>
      </c>
      <c r="B18" s="75" t="s">
        <v>182</v>
      </c>
      <c r="C18" s="81"/>
      <c r="D18" s="28"/>
      <c r="E18" s="39"/>
      <c r="F18" s="39"/>
      <c r="G18" s="39"/>
    </row>
    <row r="19" spans="1:7" s="39" customFormat="1">
      <c r="A19" s="100"/>
      <c r="B19" s="100"/>
      <c r="C19" s="100"/>
      <c r="D19" s="100"/>
    </row>
    <row r="20" spans="1:7" ht="12" customHeight="1" thickBot="1">
      <c r="A20" s="104" t="str">
        <f>'Drop Down 2'!A74</f>
        <v>Section 4: Project Effort (affects Effort axis)</v>
      </c>
      <c r="B20" s="105"/>
      <c r="C20" s="105"/>
      <c r="D20" s="106"/>
      <c r="E20" s="39"/>
      <c r="F20" s="39"/>
      <c r="G20" s="39"/>
    </row>
    <row r="21" spans="1:7" ht="27" customHeight="1" thickBot="1">
      <c r="A21" s="73" t="str">
        <f>'Drop Down 2'!A76</f>
        <v>Departments Involved in Implemenation (exclude ETS)</v>
      </c>
      <c r="B21" s="74" t="s">
        <v>59</v>
      </c>
      <c r="C21" s="84" t="s">
        <v>122</v>
      </c>
      <c r="D21" s="85"/>
      <c r="E21" s="39"/>
      <c r="F21" s="39"/>
      <c r="G21" s="39"/>
    </row>
    <row r="22" spans="1:7" ht="28" customHeight="1" thickBot="1">
      <c r="A22" s="73" t="str">
        <f>'Drop Down 2'!A82</f>
        <v>Business Process Changes Required</v>
      </c>
      <c r="B22" s="74" t="s">
        <v>60</v>
      </c>
      <c r="C22" s="86" t="s">
        <v>110</v>
      </c>
      <c r="D22" s="87"/>
      <c r="E22" s="39"/>
      <c r="F22" s="39"/>
      <c r="G22" s="39"/>
    </row>
    <row r="23" spans="1:7" ht="26" customHeight="1" thickBot="1">
      <c r="A23" s="73" t="str">
        <f>'Drop Down 2'!A88</f>
        <v>Additional Ongoing Support Required (functional departments)</v>
      </c>
      <c r="B23" s="78" t="s">
        <v>120</v>
      </c>
      <c r="C23" s="86"/>
      <c r="D23" s="87"/>
      <c r="E23" s="39"/>
      <c r="F23" s="39"/>
      <c r="G23" s="39"/>
    </row>
    <row r="24" spans="1:7" ht="24" customHeight="1" thickBot="1">
      <c r="A24" s="73" t="str">
        <f>'Drop Down 2'!A95</f>
        <v>Additional Ongoing Support Required (IT)</v>
      </c>
      <c r="B24" s="78" t="s">
        <v>120</v>
      </c>
      <c r="C24" s="86"/>
      <c r="D24" s="87"/>
      <c r="E24" s="39"/>
      <c r="F24" s="39"/>
      <c r="G24" s="39"/>
    </row>
    <row r="25" spans="1:7" ht="16" customHeight="1" thickBot="1">
      <c r="A25" s="73" t="str">
        <f>'Drop Down 2'!A102</f>
        <v>Implementation Hard Costs (one time)</v>
      </c>
      <c r="B25" s="75" t="s">
        <v>221</v>
      </c>
      <c r="C25" s="86"/>
      <c r="D25" s="87"/>
      <c r="E25" s="39"/>
      <c r="F25" s="39"/>
      <c r="G25" s="39"/>
    </row>
    <row r="26" spans="1:7" ht="16" customHeight="1" thickBot="1">
      <c r="A26" s="73" t="str">
        <f>'Drop Down 2'!A109</f>
        <v>Additional Ongoing Hard Costs (annual)</v>
      </c>
      <c r="B26" s="75" t="s">
        <v>32</v>
      </c>
      <c r="C26" s="86"/>
      <c r="D26" s="87"/>
      <c r="E26" s="39"/>
      <c r="F26" s="39"/>
      <c r="G26" s="39"/>
    </row>
    <row r="27" spans="1:7" ht="27" customHeight="1" thickBot="1">
      <c r="A27" s="73" t="str">
        <f>'Drop Down 2'!A116</f>
        <v>Time to Implement (includes all IT and functional department work)</v>
      </c>
      <c r="B27" s="75" t="s">
        <v>93</v>
      </c>
      <c r="C27" s="86"/>
      <c r="D27" s="87"/>
      <c r="E27" s="39"/>
      <c r="F27" s="39"/>
      <c r="G27" s="39"/>
    </row>
    <row r="28" spans="1:7" ht="37" thickBot="1">
      <c r="A28" s="73" t="str">
        <f>'Drop Down 2'!A123</f>
        <v>Complexity of Implementation:</v>
      </c>
      <c r="B28" s="74" t="s">
        <v>149</v>
      </c>
      <c r="C28" s="86"/>
      <c r="D28" s="87"/>
      <c r="E28" s="39"/>
      <c r="F28" s="39"/>
      <c r="G28" s="39"/>
    </row>
    <row r="29" spans="1:7" ht="15" customHeight="1" thickBot="1">
      <c r="A29" s="79" t="str">
        <f>'Drop Down 2'!A129</f>
        <v>Hardware / Application Hosting  by Vendor</v>
      </c>
      <c r="B29" s="74" t="s">
        <v>104</v>
      </c>
      <c r="C29" s="88"/>
      <c r="D29" s="89"/>
      <c r="E29" s="39"/>
      <c r="F29" s="39"/>
      <c r="G29" s="39"/>
    </row>
    <row r="30" spans="1:7">
      <c r="A30" s="63"/>
      <c r="B30" s="63"/>
      <c r="C30" s="63"/>
      <c r="D30" s="63"/>
      <c r="E30" s="39"/>
      <c r="F30" s="39"/>
      <c r="G30" s="39"/>
    </row>
    <row r="31" spans="1:7">
      <c r="A31" s="64" t="s">
        <v>123</v>
      </c>
      <c r="B31" s="11" t="str">
        <f>IF(B2="", "", CONCATENATE("(for: ", B2, ")"))</f>
        <v>(for: Life Safety - Public Address  System)</v>
      </c>
      <c r="C31" s="11"/>
      <c r="D31" s="12"/>
      <c r="E31" s="39"/>
      <c r="F31" s="39"/>
      <c r="G31" s="39"/>
    </row>
    <row r="32" spans="1:7" ht="12" customHeight="1">
      <c r="A32" s="8" t="s">
        <v>29</v>
      </c>
      <c r="B32" s="38">
        <f>IFERROR((
VLOOKUP(B10,ScoreStrategicAlignment,2,FALSE)*VLOOKUP(B10,ScoreStrategicAlignment,3,FALSE)+
VLOOKUP(B11,ScoreCriticality,2,FALSE)*VLOOKUP(B11,ScoreCriticality,3,FALSE)+
VLOOKUP(B12,ScoreSponsorsPriority,2,FALSE)*VLOOKUP(B12,ScoreSponsorsPriority,3,FALSE)+
(VLOOKUP(B15,ScoreStudents,2,FALSE)*VLOOKUP(B15,ScoreStudents,3,FALSE)+
VLOOKUP(B16,ScoreEmployees,2,FALSE)*VLOOKUP(B16,ScoreEmployees,3,FALSE))*
VLOOKUP(B17,ScoreClientSatisfaction,3,FALSE)+
VLOOKUP(D15,ScoreFinancialImpact,2,FALSE)*VLOOKUP(D15,ScoreFinancialImpact,3,FALSE)+
VLOOKUP(D16,ScoreTimeSavings,2,FALSE)*VLOOKUP(D16,ScoreTimeSavings,3,FALSE)+
VLOOKUP(D17,ScoreBenefits,2,FALSE)*VLOOKUP(D17,ScoreBenefits,3,FALSE)+
VLOOKUP(B18,ScoreUniqueServices,2,FALSE)*VLOOKUP(B18,ScoreUniqueServices,3,FALSE)
)/'Drop Down 2'!$D$69*10,0)</f>
        <v>7.2727272727272734</v>
      </c>
      <c r="C32" s="90" t="s">
        <v>177</v>
      </c>
      <c r="D32" s="91"/>
      <c r="E32" s="39"/>
      <c r="F32" s="39"/>
      <c r="G32" s="39"/>
    </row>
    <row r="33" spans="1:7">
      <c r="A33" s="8" t="s">
        <v>30</v>
      </c>
      <c r="B33" s="38">
        <f>IFERROR((
VLOOKUP(B21,ScoreDepartments,2,FALSE)*VLOOKUP(B21,ScoreDepartments,3,FALSE)+
VLOOKUP(B22,ScoreBPC,2,FALSE)*VLOOKUP(B22,ScoreBPC,3,FALSE)+
VLOOKUP(B23,ScoreNonIT_FTE,2,FALSE)*VLOOKUP(B23,ScoreNonIT_FTE,3,FALSE)+
VLOOKUP(B24,ScoreIT_FTE,2,FALSE)*VLOOKUP(B24,ScoreIT_FTE,3,FALSE)+
VLOOKUP(B25,ScoreCost,2,FALSE)*VLOOKUP(B25,ScoreCost,3,FALSE)+
VLOOKUP(B26,ScoreCostOngoing,2,FALSE)*VLOOKUP(B26,ScoreCostOngoing,3,FALSE)+
VLOOKUP(B27,ScoreTime,2,FALSE)*VLOOKUP(B27,ScoreTime,3,FALSE)+
VLOOKUP(B28,ScoreComplexity,2,FALSE)*VLOOKUP(B28,ScoreComplexity,3,FALSE)+
VLOOKUP(B29,ScoreHosting,2,FALSE)*VLOOKUP(B29,ScoreHosting,3,FALSE)
)/'Drop Down 2'!$D$133*10,0)</f>
        <v>4.0714285714285712</v>
      </c>
      <c r="C33" s="92"/>
      <c r="D33" s="93"/>
      <c r="E33" s="39"/>
      <c r="F33" s="39"/>
      <c r="G33" s="39"/>
    </row>
  </sheetData>
  <sheetCalcPr fullCalcOnLoad="1"/>
  <dataConsolidate/>
  <mergeCells count="14">
    <mergeCell ref="A9:D9"/>
    <mergeCell ref="A1:D1"/>
    <mergeCell ref="B2:D2"/>
    <mergeCell ref="B3:D3"/>
    <mergeCell ref="A8:D8"/>
    <mergeCell ref="C21:D21"/>
    <mergeCell ref="C22:D29"/>
    <mergeCell ref="C32:D33"/>
    <mergeCell ref="C10:D10"/>
    <mergeCell ref="C11:D12"/>
    <mergeCell ref="A13:D13"/>
    <mergeCell ref="A14:D14"/>
    <mergeCell ref="A19:D19"/>
    <mergeCell ref="A20:D20"/>
  </mergeCells>
  <phoneticPr fontId="7" type="noConversion"/>
  <conditionalFormatting sqref="B4">
    <cfRule type="expression" dxfId="3" priority="0" stopIfTrue="1">
      <formula>NOT(ISERROR(SEARCH("Regulatory/Legal Mandate (imposed by a governmental authority)",B4)))</formula>
    </cfRule>
  </conditionalFormatting>
  <dataValidations count="23">
    <dataValidation type="list" allowBlank="1" showInputMessage="1" showErrorMessage="1" sqref="B27">
      <formula1>Time</formula1>
    </dataValidation>
    <dataValidation type="list" allowBlank="1" showInputMessage="1" showErrorMessage="1" sqref="B17">
      <formula1>ClientSatisfaction</formula1>
    </dataValidation>
    <dataValidation type="list" allowBlank="1" showInputMessage="1" showErrorMessage="1" sqref="B25">
      <formula1>Cost</formula1>
    </dataValidation>
    <dataValidation type="list" allowBlank="1" showInputMessage="1" showErrorMessage="1" sqref="B24">
      <formula1>FTE</formula1>
    </dataValidation>
    <dataValidation type="list" allowBlank="1" showInputMessage="1" showErrorMessage="1" sqref="B19 B13">
      <formula1>LMH</formula1>
    </dataValidation>
    <dataValidation type="list" allowBlank="1" showInputMessage="1" showErrorMessage="1" sqref="B21">
      <formula1>Departments</formula1>
    </dataValidation>
    <dataValidation type="list" allowBlank="1" showInputMessage="1" showErrorMessage="1" sqref="D17:D18">
      <formula1>Benefits</formula1>
    </dataValidation>
    <dataValidation type="list" allowBlank="1" showInputMessage="1" showErrorMessage="1" sqref="D16">
      <formula1>TimeSavings</formula1>
    </dataValidation>
    <dataValidation type="list" allowBlank="1" showInputMessage="1" showErrorMessage="1" sqref="D15">
      <formula1>FinancialImpact</formula1>
    </dataValidation>
    <dataValidation type="list" allowBlank="1" showInputMessage="1" showErrorMessage="1" sqref="B15">
      <formula1>Students</formula1>
    </dataValidation>
    <dataValidation type="list" allowBlank="1" showInputMessage="1" showErrorMessage="1" sqref="B16">
      <formula1>Employees</formula1>
    </dataValidation>
    <dataValidation type="list" allowBlank="1" showInputMessage="1" showErrorMessage="1" sqref="B10">
      <formula1>StrategicAlignment</formula1>
    </dataValidation>
    <dataValidation type="list" allowBlank="1" showInputMessage="1" showErrorMessage="1" sqref="B11">
      <formula1>Criticality</formula1>
    </dataValidation>
    <dataValidation type="list" allowBlank="1" showInputMessage="1" showErrorMessage="1" sqref="B4">
      <formula1>Category</formula1>
    </dataValidation>
    <dataValidation type="list" allowBlank="1" showInputMessage="1" showErrorMessage="1" sqref="D5">
      <formula1>YN</formula1>
    </dataValidation>
    <dataValidation type="list" allowBlank="1" showInputMessage="1" showErrorMessage="1" sqref="B22">
      <formula1>BPC</formula1>
    </dataValidation>
    <dataValidation type="list" allowBlank="1" showInputMessage="1" showErrorMessage="1" sqref="B28">
      <formula1>Complexity</formula1>
    </dataValidation>
    <dataValidation type="list" allowBlank="1" showInputMessage="1" showErrorMessage="1" sqref="B26">
      <formula1>CostOngoing</formula1>
    </dataValidation>
    <dataValidation type="list" allowBlank="1" showInputMessage="1" showErrorMessage="1" sqref="D7">
      <formula1>YNNA</formula1>
    </dataValidation>
    <dataValidation type="list" allowBlank="1" showInputMessage="1" showErrorMessage="1" sqref="B12">
      <formula1>SponsorsPriority</formula1>
    </dataValidation>
    <dataValidation type="list" allowBlank="1" showInputMessage="1" showErrorMessage="1" sqref="B29">
      <formula1>Hosting</formula1>
    </dataValidation>
    <dataValidation type="list" allowBlank="1" showInputMessage="1" showErrorMessage="1" sqref="B23">
      <formula1>NonIT_FTE</formula1>
    </dataValidation>
    <dataValidation type="list" allowBlank="1" showInputMessage="1" showErrorMessage="1" sqref="B18">
      <formula1>UniqueServices</formula1>
    </dataValidation>
  </dataValidations>
  <hyperlinks>
    <hyperlink ref="A20:D20" location="Depts!A1" display="Depts!A1"/>
  </hyperlinks>
  <pageMargins left="0.25" right="0.25" top="1" bottom="0.5" header="0.3" footer="0.3"/>
  <headerFooter>
    <oddFooter>&amp;C&amp;P of &amp;N</oddFooter>
  </headerFooter>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G33"/>
  <sheetViews>
    <sheetView workbookViewId="0">
      <selection activeCell="C5" sqref="C5"/>
    </sheetView>
  </sheetViews>
  <sheetFormatPr baseColWidth="10" defaultColWidth="8.83203125" defaultRowHeight="12"/>
  <cols>
    <col min="1" max="1" width="28.5" style="62" customWidth="1"/>
    <col min="2" max="2" width="24.33203125" style="3" customWidth="1"/>
    <col min="3" max="3" width="24.83203125" style="3" customWidth="1"/>
    <col min="4" max="4" width="24.33203125" style="3" customWidth="1"/>
    <col min="5" max="5" width="3.33203125" style="3" customWidth="1"/>
    <col min="6" max="6" width="4.6640625" style="3" customWidth="1"/>
    <col min="7" max="16384" width="8.83203125" style="3"/>
  </cols>
  <sheetData>
    <row r="1" spans="1:7" s="62" customFormat="1">
      <c r="A1" s="110" t="s">
        <v>129</v>
      </c>
      <c r="B1" s="111"/>
      <c r="C1" s="111"/>
      <c r="D1" s="112"/>
    </row>
    <row r="2" spans="1:7" ht="18.75">
      <c r="A2" s="8" t="s">
        <v>125</v>
      </c>
      <c r="B2" s="113" t="s">
        <v>167</v>
      </c>
      <c r="C2" s="124"/>
      <c r="D2" s="125"/>
    </row>
    <row r="3" spans="1:7" ht="55.5" customHeight="1">
      <c r="A3" s="8" t="s">
        <v>126</v>
      </c>
      <c r="B3" s="116" t="s">
        <v>211</v>
      </c>
      <c r="C3" s="117"/>
      <c r="D3" s="118"/>
    </row>
    <row r="4" spans="1:7">
      <c r="A4" s="67" t="s">
        <v>63</v>
      </c>
      <c r="B4" s="68" t="s">
        <v>169</v>
      </c>
      <c r="C4" s="8" t="s">
        <v>52</v>
      </c>
      <c r="D4" s="69">
        <v>40820</v>
      </c>
      <c r="E4" s="39"/>
      <c r="F4" s="39"/>
      <c r="G4" s="39"/>
    </row>
    <row r="5" spans="1:7">
      <c r="A5" s="67" t="s">
        <v>139</v>
      </c>
      <c r="B5" s="70" t="s">
        <v>212</v>
      </c>
      <c r="C5" s="67" t="s">
        <v>53</v>
      </c>
      <c r="D5" s="71" t="s">
        <v>151</v>
      </c>
    </row>
    <row r="6" spans="1:7">
      <c r="A6" s="8" t="s">
        <v>51</v>
      </c>
      <c r="B6" s="70" t="s">
        <v>247</v>
      </c>
      <c r="C6" s="8" t="s">
        <v>127</v>
      </c>
      <c r="D6" s="82">
        <v>41274</v>
      </c>
    </row>
    <row r="7" spans="1:7">
      <c r="A7" s="8" t="s">
        <v>17</v>
      </c>
      <c r="B7" s="70" t="s">
        <v>213</v>
      </c>
      <c r="C7" s="67" t="s">
        <v>186</v>
      </c>
      <c r="D7" s="72" t="s">
        <v>151</v>
      </c>
    </row>
    <row r="8" spans="1:7" s="39" customFormat="1" ht="13" thickBot="1">
      <c r="A8" s="100"/>
      <c r="B8" s="100"/>
      <c r="C8" s="100"/>
      <c r="D8" s="100"/>
    </row>
    <row r="9" spans="1:7" s="39" customFormat="1" ht="13" thickBot="1">
      <c r="A9" s="107" t="str">
        <f>'Drop Down 2'!A3</f>
        <v>Section 2: Project Objectives and Criticality (affects Impact axis)</v>
      </c>
      <c r="B9" s="108"/>
      <c r="C9" s="108"/>
      <c r="D9" s="109"/>
    </row>
    <row r="10" spans="1:7" ht="36.75" customHeight="1" thickBot="1">
      <c r="A10" s="73" t="str">
        <f>'Drop Down 2'!A5</f>
        <v>Relationship to Strategic Plan Elements (Goals, Commitments, Objectives &amp; SLOs)</v>
      </c>
      <c r="B10" s="74" t="s">
        <v>172</v>
      </c>
      <c r="C10" s="94" t="s">
        <v>34</v>
      </c>
      <c r="D10" s="95"/>
      <c r="E10" s="39"/>
      <c r="F10" s="39"/>
      <c r="G10" s="39"/>
    </row>
    <row r="11" spans="1:7" ht="33" customHeight="1" thickBot="1">
      <c r="A11" s="73" t="str">
        <f>'Drop Down 2'!A11</f>
        <v>Enhancement</v>
      </c>
      <c r="B11" s="75" t="s">
        <v>173</v>
      </c>
      <c r="C11" s="123" t="s">
        <v>214</v>
      </c>
      <c r="D11" s="97"/>
      <c r="E11" s="39"/>
      <c r="F11" s="39"/>
      <c r="G11" s="39"/>
    </row>
    <row r="12" spans="1:7" ht="15.75" customHeight="1" thickBot="1">
      <c r="A12" s="76" t="str">
        <f>'Drop Down 2'!A19</f>
        <v>Sponsor's Priority</v>
      </c>
      <c r="B12" s="77" t="s">
        <v>124</v>
      </c>
      <c r="C12" s="98"/>
      <c r="D12" s="99"/>
      <c r="E12" s="39"/>
      <c r="F12" s="39"/>
      <c r="G12" s="39"/>
    </row>
    <row r="13" spans="1:7" s="39" customFormat="1">
      <c r="A13" s="100"/>
      <c r="B13" s="100"/>
      <c r="C13" s="100"/>
      <c r="D13" s="100"/>
    </row>
    <row r="14" spans="1:7" ht="12" customHeight="1" thickBot="1">
      <c r="A14" s="101" t="str">
        <f>'Drop Down 2'!A24</f>
        <v>Section 3: Project Benefits (affects Impact axis)</v>
      </c>
      <c r="B14" s="102"/>
      <c r="C14" s="102"/>
      <c r="D14" s="103"/>
      <c r="E14" s="39"/>
      <c r="F14" s="39"/>
      <c r="G14" s="39"/>
    </row>
    <row r="15" spans="1:7" ht="25" thickBot="1">
      <c r="A15" s="73" t="str">
        <f>'Drop Down 2'!A26</f>
        <v>Students Who Could Benefit (directly)</v>
      </c>
      <c r="B15" s="74" t="s">
        <v>89</v>
      </c>
      <c r="C15" s="73" t="str">
        <f>'Drop Down 2'!A45</f>
        <v>Financial Impact (annual net income increase):</v>
      </c>
      <c r="D15" s="75" t="s">
        <v>105</v>
      </c>
      <c r="E15" s="39"/>
      <c r="F15" s="39"/>
      <c r="G15" s="39"/>
    </row>
    <row r="16" spans="1:7" ht="13" thickBot="1">
      <c r="A16" s="73" t="str">
        <f>'Drop Down 2'!A33</f>
        <v>Employees Who Could Benefit (directly)</v>
      </c>
      <c r="B16" s="74" t="s">
        <v>217</v>
      </c>
      <c r="C16" s="73" t="str">
        <f>'Drop Down 2'!A52</f>
        <v>Time Savings</v>
      </c>
      <c r="D16" s="75" t="s">
        <v>150</v>
      </c>
      <c r="E16" s="39"/>
      <c r="F16" s="39"/>
      <c r="G16" s="39"/>
    </row>
    <row r="17" spans="1:7" ht="17" customHeight="1" thickBot="1">
      <c r="A17" s="73" t="str">
        <f>'Drop Down 2'!A40</f>
        <v>Expected Client Satisfaction</v>
      </c>
      <c r="B17" s="75" t="s">
        <v>90</v>
      </c>
      <c r="C17" s="73" t="str">
        <f>'Drop Down 2'!A59</f>
        <v>Probability of Realizing Benefits</v>
      </c>
      <c r="D17" s="77" t="s">
        <v>78</v>
      </c>
      <c r="E17" s="39"/>
      <c r="F17" s="39"/>
      <c r="G17" s="39"/>
    </row>
    <row r="18" spans="1:7" ht="28" customHeight="1" thickBot="1">
      <c r="A18" s="79" t="str">
        <f>'Drop Down 2'!A64</f>
        <v>Unique or duplicated services</v>
      </c>
      <c r="B18" s="75" t="s">
        <v>182</v>
      </c>
      <c r="C18" s="81"/>
      <c r="D18" s="28"/>
      <c r="E18" s="39"/>
      <c r="F18" s="39"/>
      <c r="G18" s="39"/>
    </row>
    <row r="19" spans="1:7" s="39" customFormat="1">
      <c r="A19" s="100"/>
      <c r="B19" s="100"/>
      <c r="C19" s="100"/>
      <c r="D19" s="100"/>
    </row>
    <row r="20" spans="1:7" ht="12" customHeight="1" thickBot="1">
      <c r="A20" s="104" t="str">
        <f>'Drop Down 2'!A74</f>
        <v>Section 4: Project Effort (affects Effort axis)</v>
      </c>
      <c r="B20" s="105"/>
      <c r="C20" s="105"/>
      <c r="D20" s="106"/>
      <c r="E20" s="39"/>
      <c r="F20" s="39"/>
      <c r="G20" s="39"/>
    </row>
    <row r="21" spans="1:7" ht="27" customHeight="1" thickBot="1">
      <c r="A21" s="73" t="str">
        <f>'Drop Down 2'!A76</f>
        <v>Departments Involved in Implemenation (exclude ETS)</v>
      </c>
      <c r="B21" s="74" t="s">
        <v>219</v>
      </c>
      <c r="C21" s="84" t="s">
        <v>122</v>
      </c>
      <c r="D21" s="85"/>
      <c r="E21" s="39"/>
      <c r="F21" s="39"/>
      <c r="G21" s="39"/>
    </row>
    <row r="22" spans="1:7" ht="28" customHeight="1" thickBot="1">
      <c r="A22" s="73" t="str">
        <f>'Drop Down 2'!A82</f>
        <v>Business Process Changes Required</v>
      </c>
      <c r="B22" s="74" t="s">
        <v>102</v>
      </c>
      <c r="C22" s="86" t="s">
        <v>215</v>
      </c>
      <c r="D22" s="87"/>
      <c r="E22" s="39"/>
      <c r="F22" s="39"/>
      <c r="G22" s="39"/>
    </row>
    <row r="23" spans="1:7" ht="27" customHeight="1" thickBot="1">
      <c r="A23" s="73" t="str">
        <f>'Drop Down 2'!A88</f>
        <v>Additional Ongoing Support Required (functional departments)</v>
      </c>
      <c r="B23" s="78" t="s">
        <v>120</v>
      </c>
      <c r="C23" s="86"/>
      <c r="D23" s="87"/>
      <c r="E23" s="39"/>
      <c r="F23" s="39"/>
      <c r="G23" s="39"/>
    </row>
    <row r="24" spans="1:7" ht="27" customHeight="1" thickBot="1">
      <c r="A24" s="73" t="str">
        <f>'Drop Down 2'!A95</f>
        <v>Additional Ongoing Support Required (IT)</v>
      </c>
      <c r="B24" s="78" t="s">
        <v>120</v>
      </c>
      <c r="C24" s="86"/>
      <c r="D24" s="87"/>
      <c r="E24" s="39"/>
      <c r="F24" s="39"/>
      <c r="G24" s="39"/>
    </row>
    <row r="25" spans="1:7" ht="16" customHeight="1" thickBot="1">
      <c r="A25" s="73" t="str">
        <f>'Drop Down 2'!A102</f>
        <v>Implementation Hard Costs (one time)</v>
      </c>
      <c r="B25" s="75" t="s">
        <v>221</v>
      </c>
      <c r="C25" s="86"/>
      <c r="D25" s="87"/>
      <c r="E25" s="39"/>
      <c r="F25" s="39"/>
      <c r="G25" s="39"/>
    </row>
    <row r="26" spans="1:7" ht="16" customHeight="1" thickBot="1">
      <c r="A26" s="73" t="str">
        <f>'Drop Down 2'!A109</f>
        <v>Additional Ongoing Hard Costs (annual)</v>
      </c>
      <c r="B26" s="75" t="s">
        <v>32</v>
      </c>
      <c r="C26" s="86"/>
      <c r="D26" s="87"/>
      <c r="E26" s="39"/>
      <c r="F26" s="39"/>
      <c r="G26" s="39"/>
    </row>
    <row r="27" spans="1:7" ht="27" customHeight="1" thickBot="1">
      <c r="A27" s="73" t="str">
        <f>'Drop Down 2'!A116</f>
        <v>Time to Implement (includes all IT and functional department work)</v>
      </c>
      <c r="B27" s="75" t="s">
        <v>93</v>
      </c>
      <c r="C27" s="86"/>
      <c r="D27" s="87"/>
      <c r="E27" s="39"/>
      <c r="F27" s="39"/>
      <c r="G27" s="39"/>
    </row>
    <row r="28" spans="1:7" ht="37" thickBot="1">
      <c r="A28" s="73" t="str">
        <f>'Drop Down 2'!A123</f>
        <v>Complexity of Implementation:</v>
      </c>
      <c r="B28" s="74" t="s">
        <v>180</v>
      </c>
      <c r="C28" s="86"/>
      <c r="D28" s="87"/>
      <c r="E28" s="39"/>
      <c r="F28" s="39"/>
      <c r="G28" s="39"/>
    </row>
    <row r="29" spans="1:7" ht="15" customHeight="1" thickBot="1">
      <c r="A29" s="79" t="str">
        <f>'Drop Down 2'!A129</f>
        <v>Hardware / Application Hosting  by Vendor</v>
      </c>
      <c r="B29" s="74" t="s">
        <v>104</v>
      </c>
      <c r="C29" s="88"/>
      <c r="D29" s="89"/>
      <c r="E29" s="39"/>
      <c r="F29" s="39"/>
      <c r="G29" s="39"/>
    </row>
    <row r="30" spans="1:7">
      <c r="A30" s="63"/>
      <c r="B30" s="63"/>
      <c r="C30" s="63"/>
      <c r="D30" s="63"/>
      <c r="E30" s="39"/>
      <c r="F30" s="39"/>
      <c r="G30" s="39"/>
    </row>
    <row r="31" spans="1:7">
      <c r="A31" s="64" t="s">
        <v>123</v>
      </c>
      <c r="B31" s="11" t="str">
        <f>IF(B2="", "", CONCATENATE("(for: ", B2, ")"))</f>
        <v>(for: Life Safety - Fire Alarms)</v>
      </c>
      <c r="C31" s="11"/>
      <c r="D31" s="12"/>
      <c r="E31" s="39"/>
      <c r="F31" s="39"/>
      <c r="G31" s="39"/>
    </row>
    <row r="32" spans="1:7" ht="12" customHeight="1">
      <c r="A32" s="8" t="s">
        <v>29</v>
      </c>
      <c r="B32" s="38">
        <f>IFERROR((
VLOOKUP(B10,ScoreStrategicAlignment,2,FALSE)*VLOOKUP(B10,ScoreStrategicAlignment,3,FALSE)+
VLOOKUP(B11,ScoreCriticality,2,FALSE)*VLOOKUP(B11,ScoreCriticality,3,FALSE)+
VLOOKUP(B12,ScoreSponsorsPriority,2,FALSE)*VLOOKUP(B12,ScoreSponsorsPriority,3,FALSE)+
(VLOOKUP(B15,ScoreStudents,2,FALSE)*VLOOKUP(B15,ScoreStudents,3,FALSE)+
VLOOKUP(B16,ScoreEmployees,2,FALSE)*VLOOKUP(B16,ScoreEmployees,3,FALSE))*
VLOOKUP(B17,ScoreClientSatisfaction,3,FALSE)+
VLOOKUP(D15,ScoreFinancialImpact,2,FALSE)*VLOOKUP(D15,ScoreFinancialImpact,3,FALSE)+
VLOOKUP(D16,ScoreTimeSavings,2,FALSE)*VLOOKUP(D16,ScoreTimeSavings,3,FALSE)+
VLOOKUP(D17,ScoreBenefits,2,FALSE)*VLOOKUP(D17,ScoreBenefits,3,FALSE)+
VLOOKUP(B18,ScoreUniqueServices,2,FALSE)*VLOOKUP(B18,ScoreUniqueServices,3,FALSE)
)/'Drop Down 2'!$D$69*10,0)</f>
        <v>7.2727272727272734</v>
      </c>
      <c r="C32" s="90" t="s">
        <v>177</v>
      </c>
      <c r="D32" s="91"/>
      <c r="E32" s="39"/>
      <c r="F32" s="39"/>
      <c r="G32" s="39"/>
    </row>
    <row r="33" spans="1:7">
      <c r="A33" s="8" t="s">
        <v>30</v>
      </c>
      <c r="B33" s="38">
        <f>IFERROR((
VLOOKUP(B21,ScoreDepartments,2,FALSE)*VLOOKUP(B21,ScoreDepartments,3,FALSE)+
VLOOKUP(B22,ScoreBPC,2,FALSE)*VLOOKUP(B22,ScoreBPC,3,FALSE)+
VLOOKUP(B23,ScoreNonIT_FTE,2,FALSE)*VLOOKUP(B23,ScoreNonIT_FTE,3,FALSE)+
VLOOKUP(B24,ScoreIT_FTE,2,FALSE)*VLOOKUP(B24,ScoreIT_FTE,3,FALSE)+
VLOOKUP(B25,ScoreCost,2,FALSE)*VLOOKUP(B25,ScoreCost,3,FALSE)+
VLOOKUP(B26,ScoreCostOngoing,2,FALSE)*VLOOKUP(B26,ScoreCostOngoing,3,FALSE)+
VLOOKUP(B27,ScoreTime,2,FALSE)*VLOOKUP(B27,ScoreTime,3,FALSE)+
VLOOKUP(B28,ScoreComplexity,2,FALSE)*VLOOKUP(B28,ScoreComplexity,3,FALSE)+
VLOOKUP(B29,ScoreHosting,2,FALSE)*VLOOKUP(B29,ScoreHosting,3,FALSE)
)/'Drop Down 2'!$D$133*10,0)</f>
        <v>4.7142857142857144</v>
      </c>
      <c r="C33" s="92"/>
      <c r="D33" s="93"/>
      <c r="E33" s="39"/>
      <c r="F33" s="39"/>
      <c r="G33" s="39"/>
    </row>
  </sheetData>
  <sheetCalcPr fullCalcOnLoad="1"/>
  <dataConsolidate/>
  <mergeCells count="14">
    <mergeCell ref="A9:D9"/>
    <mergeCell ref="A1:D1"/>
    <mergeCell ref="B2:D2"/>
    <mergeCell ref="B3:D3"/>
    <mergeCell ref="A8:D8"/>
    <mergeCell ref="C21:D21"/>
    <mergeCell ref="C22:D29"/>
    <mergeCell ref="C32:D33"/>
    <mergeCell ref="C10:D10"/>
    <mergeCell ref="C11:D12"/>
    <mergeCell ref="A13:D13"/>
    <mergeCell ref="A14:D14"/>
    <mergeCell ref="A19:D19"/>
    <mergeCell ref="A20:D20"/>
  </mergeCells>
  <phoneticPr fontId="7" type="noConversion"/>
  <conditionalFormatting sqref="B4">
    <cfRule type="expression" dxfId="2" priority="0" stopIfTrue="1">
      <formula>NOT(ISERROR(SEARCH("Regulatory/Legal Mandate (imposed by a governmental authority)",B4)))</formula>
    </cfRule>
  </conditionalFormatting>
  <dataValidations count="23">
    <dataValidation type="list" allowBlank="1" showInputMessage="1" showErrorMessage="1" sqref="B27">
      <formula1>Time</formula1>
    </dataValidation>
    <dataValidation type="list" allowBlank="1" showInputMessage="1" showErrorMessage="1" sqref="B17">
      <formula1>ClientSatisfaction</formula1>
    </dataValidation>
    <dataValidation type="list" allowBlank="1" showInputMessage="1" showErrorMessage="1" sqref="B25">
      <formula1>Cost</formula1>
    </dataValidation>
    <dataValidation type="list" allowBlank="1" showInputMessage="1" showErrorMessage="1" sqref="B24">
      <formula1>FTE</formula1>
    </dataValidation>
    <dataValidation type="list" allowBlank="1" showInputMessage="1" showErrorMessage="1" sqref="B19 B13">
      <formula1>LMH</formula1>
    </dataValidation>
    <dataValidation type="list" allowBlank="1" showInputMessage="1" showErrorMessage="1" sqref="B21">
      <formula1>Departments</formula1>
    </dataValidation>
    <dataValidation type="list" allowBlank="1" showInputMessage="1" showErrorMessage="1" sqref="D17:D18">
      <formula1>Benefits</formula1>
    </dataValidation>
    <dataValidation type="list" allowBlank="1" showInputMessage="1" showErrorMessage="1" sqref="D16">
      <formula1>TimeSavings</formula1>
    </dataValidation>
    <dataValidation type="list" allowBlank="1" showInputMessage="1" showErrorMessage="1" sqref="D15">
      <formula1>FinancialImpact</formula1>
    </dataValidation>
    <dataValidation type="list" allowBlank="1" showInputMessage="1" showErrorMessage="1" sqref="B15">
      <formula1>Students</formula1>
    </dataValidation>
    <dataValidation type="list" allowBlank="1" showInputMessage="1" showErrorMessage="1" sqref="B16">
      <formula1>Employees</formula1>
    </dataValidation>
    <dataValidation type="list" allowBlank="1" showInputMessage="1" showErrorMessage="1" sqref="B10">
      <formula1>StrategicAlignment</formula1>
    </dataValidation>
    <dataValidation type="list" allowBlank="1" showInputMessage="1" showErrorMessage="1" sqref="B11">
      <formula1>Criticality</formula1>
    </dataValidation>
    <dataValidation type="list" allowBlank="1" showInputMessage="1" showErrorMessage="1" sqref="B4">
      <formula1>Category</formula1>
    </dataValidation>
    <dataValidation type="list" allowBlank="1" showInputMessage="1" showErrorMessage="1" sqref="D5">
      <formula1>YN</formula1>
    </dataValidation>
    <dataValidation type="list" allowBlank="1" showInputMessage="1" showErrorMessage="1" sqref="B22">
      <formula1>BPC</formula1>
    </dataValidation>
    <dataValidation type="list" allowBlank="1" showInputMessage="1" showErrorMessage="1" sqref="B28">
      <formula1>Complexity</formula1>
    </dataValidation>
    <dataValidation type="list" allowBlank="1" showInputMessage="1" showErrorMessage="1" sqref="B26">
      <formula1>CostOngoing</formula1>
    </dataValidation>
    <dataValidation type="list" allowBlank="1" showInputMessage="1" showErrorMessage="1" sqref="D7">
      <formula1>YNNA</formula1>
    </dataValidation>
    <dataValidation type="list" allowBlank="1" showInputMessage="1" showErrorMessage="1" sqref="B12">
      <formula1>SponsorsPriority</formula1>
    </dataValidation>
    <dataValidation type="list" allowBlank="1" showInputMessage="1" showErrorMessage="1" sqref="B29">
      <formula1>Hosting</formula1>
    </dataValidation>
    <dataValidation type="list" allowBlank="1" showInputMessage="1" showErrorMessage="1" sqref="B23">
      <formula1>NonIT_FTE</formula1>
    </dataValidation>
    <dataValidation type="list" allowBlank="1" showInputMessage="1" showErrorMessage="1" sqref="B18">
      <formula1>UniqueServices</formula1>
    </dataValidation>
  </dataValidations>
  <hyperlinks>
    <hyperlink ref="A20:D20" location="Depts!A1" display="Depts!A1"/>
  </hyperlinks>
  <pageMargins left="0.25" right="0.25" top="1" bottom="0.5" header="0.3" footer="0.3"/>
  <headerFooter>
    <oddFooter>&amp;C&amp;P of &amp;N</oddFooter>
  </headerFooter>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G33"/>
  <sheetViews>
    <sheetView workbookViewId="0">
      <selection activeCell="C5" sqref="C5"/>
    </sheetView>
  </sheetViews>
  <sheetFormatPr baseColWidth="10" defaultColWidth="8.83203125" defaultRowHeight="12"/>
  <cols>
    <col min="1" max="1" width="28.5" style="62" customWidth="1"/>
    <col min="2" max="2" width="24.33203125" style="3" customWidth="1"/>
    <col min="3" max="3" width="24.83203125" style="3" customWidth="1"/>
    <col min="4" max="4" width="24.33203125" style="3" customWidth="1"/>
    <col min="5" max="5" width="3.33203125" style="3" customWidth="1"/>
    <col min="6" max="6" width="4.6640625" style="3" customWidth="1"/>
    <col min="7" max="16384" width="8.83203125" style="3"/>
  </cols>
  <sheetData>
    <row r="1" spans="1:7" s="62" customFormat="1">
      <c r="A1" s="110" t="s">
        <v>129</v>
      </c>
      <c r="B1" s="111"/>
      <c r="C1" s="111"/>
      <c r="D1" s="112"/>
    </row>
    <row r="2" spans="1:7" ht="18.75">
      <c r="A2" s="8" t="s">
        <v>125</v>
      </c>
      <c r="B2" s="113" t="s">
        <v>251</v>
      </c>
      <c r="C2" s="124"/>
      <c r="D2" s="125"/>
    </row>
    <row r="3" spans="1:7" ht="27.75" customHeight="1">
      <c r="A3" s="8" t="s">
        <v>126</v>
      </c>
      <c r="B3" s="116" t="s">
        <v>252</v>
      </c>
      <c r="C3" s="117"/>
      <c r="D3" s="118"/>
    </row>
    <row r="4" spans="1:7" ht="24">
      <c r="A4" s="67" t="s">
        <v>63</v>
      </c>
      <c r="B4" s="68" t="s">
        <v>206</v>
      </c>
      <c r="C4" s="8" t="s">
        <v>52</v>
      </c>
      <c r="D4" s="69">
        <v>40821</v>
      </c>
      <c r="E4" s="39"/>
      <c r="F4" s="39"/>
      <c r="G4" s="39"/>
    </row>
    <row r="5" spans="1:7">
      <c r="A5" s="67" t="s">
        <v>139</v>
      </c>
      <c r="B5" s="70" t="s">
        <v>253</v>
      </c>
      <c r="C5" s="67" t="s">
        <v>53</v>
      </c>
      <c r="D5" s="71" t="s">
        <v>151</v>
      </c>
    </row>
    <row r="6" spans="1:7">
      <c r="A6" s="8" t="s">
        <v>51</v>
      </c>
      <c r="B6" s="70" t="s">
        <v>207</v>
      </c>
      <c r="C6" s="8" t="s">
        <v>127</v>
      </c>
      <c r="D6" s="83" t="s">
        <v>254</v>
      </c>
    </row>
    <row r="7" spans="1:7">
      <c r="A7" s="8" t="s">
        <v>17</v>
      </c>
      <c r="B7" s="70" t="s">
        <v>253</v>
      </c>
      <c r="C7" s="67" t="s">
        <v>186</v>
      </c>
      <c r="D7" s="72" t="s">
        <v>151</v>
      </c>
    </row>
    <row r="8" spans="1:7" s="39" customFormat="1" ht="13" thickBot="1">
      <c r="A8" s="100"/>
      <c r="B8" s="100"/>
      <c r="C8" s="100"/>
      <c r="D8" s="100"/>
    </row>
    <row r="9" spans="1:7" s="39" customFormat="1" ht="13" thickBot="1">
      <c r="A9" s="107" t="str">
        <f>'Drop Down 2'!A3</f>
        <v>Section 2: Project Objectives and Criticality (affects Impact axis)</v>
      </c>
      <c r="B9" s="108"/>
      <c r="C9" s="108"/>
      <c r="D9" s="109"/>
    </row>
    <row r="10" spans="1:7" ht="38.25" customHeight="1" thickBot="1">
      <c r="A10" s="73" t="str">
        <f>'Drop Down 2'!A5</f>
        <v>Relationship to Strategic Plan Elements (Goals, Commitments, Objectives &amp; SLOs)</v>
      </c>
      <c r="B10" s="74" t="s">
        <v>187</v>
      </c>
      <c r="C10" s="94" t="s">
        <v>34</v>
      </c>
      <c r="D10" s="95"/>
      <c r="E10" s="39"/>
      <c r="F10" s="39"/>
      <c r="G10" s="39"/>
    </row>
    <row r="11" spans="1:7" ht="33" customHeight="1" thickBot="1">
      <c r="A11" s="73" t="str">
        <f>'Drop Down 2'!A11</f>
        <v>Enhancement</v>
      </c>
      <c r="B11" s="75" t="s">
        <v>173</v>
      </c>
      <c r="C11" s="123"/>
      <c r="D11" s="97"/>
      <c r="E11" s="39"/>
      <c r="F11" s="39"/>
      <c r="G11" s="39"/>
    </row>
    <row r="12" spans="1:7" ht="16.5" customHeight="1" thickBot="1">
      <c r="A12" s="76" t="str">
        <f>'Drop Down 2'!A19</f>
        <v>Sponsor's Priority</v>
      </c>
      <c r="B12" s="77" t="s">
        <v>124</v>
      </c>
      <c r="C12" s="98"/>
      <c r="D12" s="99"/>
      <c r="E12" s="39"/>
      <c r="F12" s="39"/>
      <c r="G12" s="39"/>
    </row>
    <row r="13" spans="1:7" s="39" customFormat="1">
      <c r="A13" s="100"/>
      <c r="B13" s="100"/>
      <c r="C13" s="100"/>
      <c r="D13" s="100"/>
    </row>
    <row r="14" spans="1:7" ht="12" customHeight="1" thickBot="1">
      <c r="A14" s="101" t="str">
        <f>'Drop Down 2'!A24</f>
        <v>Section 3: Project Benefits (affects Impact axis)</v>
      </c>
      <c r="B14" s="102"/>
      <c r="C14" s="102"/>
      <c r="D14" s="103"/>
      <c r="E14" s="39"/>
      <c r="F14" s="39"/>
      <c r="G14" s="39"/>
    </row>
    <row r="15" spans="1:7" ht="25" thickBot="1">
      <c r="A15" s="73" t="str">
        <f>'Drop Down 2'!A26</f>
        <v>Students Who Could Benefit (directly)</v>
      </c>
      <c r="B15" s="74" t="s">
        <v>179</v>
      </c>
      <c r="C15" s="73" t="str">
        <f>'Drop Down 2'!A45</f>
        <v>Financial Impact (annual net income increase):</v>
      </c>
      <c r="D15" s="75" t="s">
        <v>105</v>
      </c>
      <c r="E15" s="39"/>
      <c r="F15" s="39"/>
      <c r="G15" s="39"/>
    </row>
    <row r="16" spans="1:7" ht="13" thickBot="1">
      <c r="A16" s="73" t="str">
        <f>'Drop Down 2'!A33</f>
        <v>Employees Who Could Benefit (directly)</v>
      </c>
      <c r="B16" s="74" t="s">
        <v>217</v>
      </c>
      <c r="C16" s="73" t="str">
        <f>'Drop Down 2'!A52</f>
        <v>Time Savings</v>
      </c>
      <c r="D16" s="75" t="s">
        <v>174</v>
      </c>
      <c r="E16" s="39"/>
      <c r="F16" s="39"/>
      <c r="G16" s="39"/>
    </row>
    <row r="17" spans="1:7" ht="17" customHeight="1" thickBot="1">
      <c r="A17" s="73" t="str">
        <f>'Drop Down 2'!A40</f>
        <v>Expected Client Satisfaction</v>
      </c>
      <c r="B17" s="75" t="s">
        <v>90</v>
      </c>
      <c r="C17" s="73" t="str">
        <f>'Drop Down 2'!A59</f>
        <v>Probability of Realizing Benefits</v>
      </c>
      <c r="D17" s="77" t="s">
        <v>78</v>
      </c>
      <c r="E17" s="39"/>
      <c r="F17" s="39"/>
      <c r="G17" s="39"/>
    </row>
    <row r="18" spans="1:7" ht="28" customHeight="1" thickBot="1">
      <c r="A18" s="79" t="str">
        <f>'Drop Down 2'!A64</f>
        <v>Unique or duplicated services</v>
      </c>
      <c r="B18" s="75" t="s">
        <v>218</v>
      </c>
      <c r="C18" s="81"/>
      <c r="D18" s="28"/>
      <c r="E18" s="39"/>
      <c r="F18" s="39"/>
      <c r="G18" s="39"/>
    </row>
    <row r="19" spans="1:7" s="39" customFormat="1">
      <c r="A19" s="100"/>
      <c r="B19" s="100"/>
      <c r="C19" s="100"/>
      <c r="D19" s="100"/>
    </row>
    <row r="20" spans="1:7" ht="12" customHeight="1" thickBot="1">
      <c r="A20" s="104" t="str">
        <f>'Drop Down 2'!A74</f>
        <v>Section 4: Project Effort (affects Effort axis)</v>
      </c>
      <c r="B20" s="105"/>
      <c r="C20" s="105"/>
      <c r="D20" s="106"/>
      <c r="E20" s="39"/>
      <c r="F20" s="39"/>
      <c r="G20" s="39"/>
    </row>
    <row r="21" spans="1:7" ht="27" customHeight="1" thickBot="1">
      <c r="A21" s="73" t="str">
        <f>'Drop Down 2'!A76</f>
        <v>Departments Involved in Implemenation (exclude ETS)</v>
      </c>
      <c r="B21" s="74" t="s">
        <v>59</v>
      </c>
      <c r="C21" s="84" t="s">
        <v>122</v>
      </c>
      <c r="D21" s="85"/>
      <c r="E21" s="39"/>
      <c r="F21" s="39"/>
      <c r="G21" s="39"/>
    </row>
    <row r="22" spans="1:7" ht="28" customHeight="1" thickBot="1">
      <c r="A22" s="73" t="str">
        <f>'Drop Down 2'!A82</f>
        <v>Business Process Changes Required</v>
      </c>
      <c r="B22" s="74" t="s">
        <v>102</v>
      </c>
      <c r="C22" s="86" t="s">
        <v>176</v>
      </c>
      <c r="D22" s="87"/>
      <c r="E22" s="39"/>
      <c r="F22" s="39"/>
      <c r="G22" s="39"/>
    </row>
    <row r="23" spans="1:7" ht="25" customHeight="1" thickBot="1">
      <c r="A23" s="73" t="str">
        <f>'Drop Down 2'!A88</f>
        <v>Additional Ongoing Support Required (functional departments)</v>
      </c>
      <c r="B23" s="78" t="s">
        <v>120</v>
      </c>
      <c r="C23" s="86"/>
      <c r="D23" s="87"/>
      <c r="E23" s="39"/>
      <c r="F23" s="39"/>
      <c r="G23" s="39"/>
    </row>
    <row r="24" spans="1:7" ht="25" customHeight="1" thickBot="1">
      <c r="A24" s="73" t="str">
        <f>'Drop Down 2'!A95</f>
        <v>Additional Ongoing Support Required (IT)</v>
      </c>
      <c r="B24" s="78" t="s">
        <v>120</v>
      </c>
      <c r="C24" s="86"/>
      <c r="D24" s="87"/>
      <c r="E24" s="39"/>
      <c r="F24" s="39"/>
      <c r="G24" s="39"/>
    </row>
    <row r="25" spans="1:7" ht="15" customHeight="1" thickBot="1">
      <c r="A25" s="73" t="str">
        <f>'Drop Down 2'!A102</f>
        <v>Implementation Hard Costs (one time)</v>
      </c>
      <c r="B25" s="75" t="s">
        <v>32</v>
      </c>
      <c r="C25" s="86"/>
      <c r="D25" s="87"/>
      <c r="E25" s="39"/>
      <c r="F25" s="39"/>
      <c r="G25" s="39"/>
    </row>
    <row r="26" spans="1:7" ht="16" customHeight="1" thickBot="1">
      <c r="A26" s="73" t="str">
        <f>'Drop Down 2'!A109</f>
        <v>Additional Ongoing Hard Costs (annual)</v>
      </c>
      <c r="B26" s="75" t="s">
        <v>103</v>
      </c>
      <c r="C26" s="86"/>
      <c r="D26" s="87"/>
      <c r="E26" s="39"/>
      <c r="F26" s="39"/>
      <c r="G26" s="39"/>
    </row>
    <row r="27" spans="1:7" ht="27" customHeight="1" thickBot="1">
      <c r="A27" s="73" t="str">
        <f>'Drop Down 2'!A116</f>
        <v>Time to Implement (includes all IT and functional department work)</v>
      </c>
      <c r="B27" s="75" t="s">
        <v>148</v>
      </c>
      <c r="C27" s="86"/>
      <c r="D27" s="87"/>
      <c r="E27" s="39"/>
      <c r="F27" s="39"/>
      <c r="G27" s="39"/>
    </row>
    <row r="28" spans="1:7" ht="26.25" customHeight="1" thickBot="1">
      <c r="A28" s="73" t="str">
        <f>'Drop Down 2'!A123</f>
        <v>Complexity of Implementation:</v>
      </c>
      <c r="B28" s="74" t="s">
        <v>175</v>
      </c>
      <c r="C28" s="86"/>
      <c r="D28" s="87"/>
      <c r="E28" s="39"/>
      <c r="F28" s="39"/>
      <c r="G28" s="39"/>
    </row>
    <row r="29" spans="1:7" ht="15" customHeight="1" thickBot="1">
      <c r="A29" s="79" t="str">
        <f>'Drop Down 2'!A129</f>
        <v>Hardware / Application Hosting  by Vendor</v>
      </c>
      <c r="B29" s="74" t="s">
        <v>104</v>
      </c>
      <c r="C29" s="88"/>
      <c r="D29" s="89"/>
      <c r="E29" s="39"/>
      <c r="F29" s="39"/>
      <c r="G29" s="39"/>
    </row>
    <row r="30" spans="1:7">
      <c r="A30" s="63"/>
      <c r="B30" s="63"/>
      <c r="C30" s="63"/>
      <c r="D30" s="63"/>
      <c r="E30" s="39"/>
      <c r="F30" s="39"/>
      <c r="G30" s="39"/>
    </row>
    <row r="31" spans="1:7">
      <c r="A31" s="64" t="s">
        <v>123</v>
      </c>
      <c r="B31" s="11" t="str">
        <f>IF(B2="", "", CONCATENATE("(for: ", B2, ")"))</f>
        <v>(for: Hazmat material training for inspectors)</v>
      </c>
      <c r="C31" s="11"/>
      <c r="D31" s="12"/>
      <c r="E31" s="39"/>
      <c r="F31" s="39"/>
      <c r="G31" s="39"/>
    </row>
    <row r="32" spans="1:7" ht="12" customHeight="1">
      <c r="A32" s="8" t="s">
        <v>29</v>
      </c>
      <c r="B32" s="38">
        <f>IFERROR((
VLOOKUP(B10,ScoreStrategicAlignment,2,FALSE)*VLOOKUP(B10,ScoreStrategicAlignment,3,FALSE)+
VLOOKUP(B11,ScoreCriticality,2,FALSE)*VLOOKUP(B11,ScoreCriticality,3,FALSE)+
VLOOKUP(B12,ScoreSponsorsPriority,2,FALSE)*VLOOKUP(B12,ScoreSponsorsPriority,3,FALSE)+
(VLOOKUP(B15,ScoreStudents,2,FALSE)*VLOOKUP(B15,ScoreStudents,3,FALSE)+
VLOOKUP(B16,ScoreEmployees,2,FALSE)*VLOOKUP(B16,ScoreEmployees,3,FALSE))*
VLOOKUP(B17,ScoreClientSatisfaction,3,FALSE)+
VLOOKUP(D15,ScoreFinancialImpact,2,FALSE)*VLOOKUP(D15,ScoreFinancialImpact,3,FALSE)+
VLOOKUP(D16,ScoreTimeSavings,2,FALSE)*VLOOKUP(D16,ScoreTimeSavings,3,FALSE)+
VLOOKUP(D17,ScoreBenefits,2,FALSE)*VLOOKUP(D17,ScoreBenefits,3,FALSE)+
VLOOKUP(B18,ScoreUniqueServices,2,FALSE)*VLOOKUP(B18,ScoreUniqueServices,3,FALSE)
)/'Drop Down 2'!$D$69*10,0)</f>
        <v>6.454545454545455</v>
      </c>
      <c r="C32" s="90" t="s">
        <v>177</v>
      </c>
      <c r="D32" s="91"/>
      <c r="E32" s="39"/>
      <c r="F32" s="39"/>
      <c r="G32" s="39"/>
    </row>
    <row r="33" spans="1:7">
      <c r="A33" s="8" t="s">
        <v>30</v>
      </c>
      <c r="B33" s="38">
        <f>IFERROR((
VLOOKUP(B21,ScoreDepartments,2,FALSE)*VLOOKUP(B21,ScoreDepartments,3,FALSE)+
VLOOKUP(B22,ScoreBPC,2,FALSE)*VLOOKUP(B22,ScoreBPC,3,FALSE)+
VLOOKUP(B23,ScoreNonIT_FTE,2,FALSE)*VLOOKUP(B23,ScoreNonIT_FTE,3,FALSE)+
VLOOKUP(B24,ScoreIT_FTE,2,FALSE)*VLOOKUP(B24,ScoreIT_FTE,3,FALSE)+
VLOOKUP(B25,ScoreCost,2,FALSE)*VLOOKUP(B25,ScoreCost,3,FALSE)+
VLOOKUP(B26,ScoreCostOngoing,2,FALSE)*VLOOKUP(B26,ScoreCostOngoing,3,FALSE)+
VLOOKUP(B27,ScoreTime,2,FALSE)*VLOOKUP(B27,ScoreTime,3,FALSE)+
VLOOKUP(B28,ScoreComplexity,2,FALSE)*VLOOKUP(B28,ScoreComplexity,3,FALSE)+
VLOOKUP(B29,ScoreHosting,2,FALSE)*VLOOKUP(B29,ScoreHosting,3,FALSE)
)/'Drop Down 2'!$D$133*10,0)</f>
        <v>1.7857142857142858</v>
      </c>
      <c r="C33" s="92"/>
      <c r="D33" s="93"/>
      <c r="E33" s="39"/>
      <c r="F33" s="39"/>
      <c r="G33" s="39"/>
    </row>
  </sheetData>
  <sheetCalcPr fullCalcOnLoad="1"/>
  <dataConsolidate/>
  <mergeCells count="14">
    <mergeCell ref="A9:D9"/>
    <mergeCell ref="A1:D1"/>
    <mergeCell ref="B2:D2"/>
    <mergeCell ref="B3:D3"/>
    <mergeCell ref="A8:D8"/>
    <mergeCell ref="C21:D21"/>
    <mergeCell ref="C22:D29"/>
    <mergeCell ref="C32:D33"/>
    <mergeCell ref="C10:D10"/>
    <mergeCell ref="C11:D12"/>
    <mergeCell ref="A13:D13"/>
    <mergeCell ref="A14:D14"/>
    <mergeCell ref="A19:D19"/>
    <mergeCell ref="A20:D20"/>
  </mergeCells>
  <phoneticPr fontId="7" type="noConversion"/>
  <conditionalFormatting sqref="B4">
    <cfRule type="expression" dxfId="1" priority="0" stopIfTrue="1">
      <formula>NOT(ISERROR(SEARCH("Regulatory/Legal Mandate (imposed by a governmental authority)",B4)))</formula>
    </cfRule>
  </conditionalFormatting>
  <dataValidations count="23">
    <dataValidation type="list" allowBlank="1" showInputMessage="1" showErrorMessage="1" sqref="B27">
      <formula1>Time</formula1>
    </dataValidation>
    <dataValidation type="list" allowBlank="1" showInputMessage="1" showErrorMessage="1" sqref="B17">
      <formula1>ClientSatisfaction</formula1>
    </dataValidation>
    <dataValidation type="list" allowBlank="1" showInputMessage="1" showErrorMessage="1" sqref="B25">
      <formula1>Cost</formula1>
    </dataValidation>
    <dataValidation type="list" allowBlank="1" showInputMessage="1" showErrorMessage="1" sqref="B24">
      <formula1>FTE</formula1>
    </dataValidation>
    <dataValidation type="list" allowBlank="1" showInputMessage="1" showErrorMessage="1" sqref="B19 B13">
      <formula1>LMH</formula1>
    </dataValidation>
    <dataValidation type="list" allowBlank="1" showInputMessage="1" showErrorMessage="1" sqref="B21">
      <formula1>Departments</formula1>
    </dataValidation>
    <dataValidation type="list" allowBlank="1" showInputMessage="1" showErrorMessage="1" sqref="D17:D18">
      <formula1>Benefits</formula1>
    </dataValidation>
    <dataValidation type="list" allowBlank="1" showInputMessage="1" showErrorMessage="1" sqref="D16">
      <formula1>TimeSavings</formula1>
    </dataValidation>
    <dataValidation type="list" allowBlank="1" showInputMessage="1" showErrorMessage="1" sqref="D15">
      <formula1>FinancialImpact</formula1>
    </dataValidation>
    <dataValidation type="list" allowBlank="1" showInputMessage="1" showErrorMessage="1" sqref="B15">
      <formula1>Students</formula1>
    </dataValidation>
    <dataValidation type="list" allowBlank="1" showInputMessage="1" showErrorMessage="1" sqref="B16">
      <formula1>Employees</formula1>
    </dataValidation>
    <dataValidation type="list" allowBlank="1" showInputMessage="1" showErrorMessage="1" sqref="B10">
      <formula1>StrategicAlignment</formula1>
    </dataValidation>
    <dataValidation type="list" allowBlank="1" showInputMessage="1" showErrorMessage="1" sqref="B11">
      <formula1>Criticality</formula1>
    </dataValidation>
    <dataValidation type="list" allowBlank="1" showInputMessage="1" showErrorMessage="1" sqref="B4">
      <formula1>Category</formula1>
    </dataValidation>
    <dataValidation type="list" allowBlank="1" showInputMessage="1" showErrorMessage="1" sqref="D5">
      <formula1>YN</formula1>
    </dataValidation>
    <dataValidation type="list" allowBlank="1" showInputMessage="1" showErrorMessage="1" sqref="B22">
      <formula1>BPC</formula1>
    </dataValidation>
    <dataValidation type="list" allowBlank="1" showInputMessage="1" showErrorMessage="1" sqref="B28">
      <formula1>Complexity</formula1>
    </dataValidation>
    <dataValidation type="list" allowBlank="1" showInputMessage="1" showErrorMessage="1" sqref="B26">
      <formula1>CostOngoing</formula1>
    </dataValidation>
    <dataValidation type="list" allowBlank="1" showInputMessage="1" showErrorMessage="1" sqref="D7">
      <formula1>YNNA</formula1>
    </dataValidation>
    <dataValidation type="list" allowBlank="1" showInputMessage="1" showErrorMessage="1" sqref="B12">
      <formula1>SponsorsPriority</formula1>
    </dataValidation>
    <dataValidation type="list" allowBlank="1" showInputMessage="1" showErrorMessage="1" sqref="B29">
      <formula1>Hosting</formula1>
    </dataValidation>
    <dataValidation type="list" allowBlank="1" showInputMessage="1" showErrorMessage="1" sqref="B23">
      <formula1>NonIT_FTE</formula1>
    </dataValidation>
    <dataValidation type="list" allowBlank="1" showInputMessage="1" showErrorMessage="1" sqref="B18">
      <formula1>UniqueServices</formula1>
    </dataValidation>
  </dataValidations>
  <hyperlinks>
    <hyperlink ref="A20:D20" location="Depts!A1" display="Depts!A1"/>
  </hyperlinks>
  <pageMargins left="0.25" right="0.25" top="1" bottom="0.5" header="0.3" footer="0.3"/>
  <headerFooter>
    <oddFooter>&amp;C&amp;P of &amp;N</oddFooter>
  </headerFooter>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G33"/>
  <sheetViews>
    <sheetView workbookViewId="0">
      <selection activeCell="A2" sqref="A2"/>
    </sheetView>
  </sheetViews>
  <sheetFormatPr baseColWidth="10" defaultColWidth="8.83203125" defaultRowHeight="12"/>
  <cols>
    <col min="1" max="1" width="28.5" style="62" customWidth="1"/>
    <col min="2" max="2" width="24.33203125" style="3" customWidth="1"/>
    <col min="3" max="3" width="24.83203125" style="3" customWidth="1"/>
    <col min="4" max="4" width="24.33203125" style="3" customWidth="1"/>
    <col min="5" max="5" width="3.33203125" style="3" customWidth="1"/>
    <col min="6" max="6" width="4.6640625" style="3" bestFit="1" customWidth="1"/>
    <col min="7" max="16384" width="8.83203125" style="3"/>
  </cols>
  <sheetData>
    <row r="1" spans="1:7" s="62" customFormat="1">
      <c r="A1" s="110" t="s">
        <v>129</v>
      </c>
      <c r="B1" s="111"/>
      <c r="C1" s="111"/>
      <c r="D1" s="112"/>
    </row>
    <row r="2" spans="1:7" ht="18.75">
      <c r="A2" s="8" t="s">
        <v>125</v>
      </c>
      <c r="B2" s="113" t="s">
        <v>6</v>
      </c>
      <c r="C2" s="114"/>
      <c r="D2" s="115"/>
    </row>
    <row r="3" spans="1:7" ht="102" customHeight="1">
      <c r="A3" s="8" t="s">
        <v>126</v>
      </c>
      <c r="B3" s="116" t="s">
        <v>1</v>
      </c>
      <c r="C3" s="117"/>
      <c r="D3" s="118"/>
    </row>
    <row r="4" spans="1:7">
      <c r="A4" s="67" t="s">
        <v>63</v>
      </c>
      <c r="B4" s="68" t="s">
        <v>169</v>
      </c>
      <c r="C4" s="8" t="s">
        <v>52</v>
      </c>
      <c r="D4" s="69">
        <v>40834</v>
      </c>
      <c r="E4" s="39"/>
      <c r="F4" s="39"/>
      <c r="G4" s="39"/>
    </row>
    <row r="5" spans="1:7">
      <c r="A5" s="67" t="s">
        <v>139</v>
      </c>
      <c r="B5" s="70" t="s">
        <v>7</v>
      </c>
      <c r="C5" s="67" t="s">
        <v>53</v>
      </c>
      <c r="D5" s="72" t="s">
        <v>10</v>
      </c>
    </row>
    <row r="6" spans="1:7">
      <c r="A6" s="8" t="s">
        <v>51</v>
      </c>
      <c r="B6" s="70" t="s">
        <v>8</v>
      </c>
      <c r="C6" s="8" t="s">
        <v>127</v>
      </c>
      <c r="D6" s="83">
        <v>40908</v>
      </c>
    </row>
    <row r="7" spans="1:7">
      <c r="A7" s="8" t="s">
        <v>17</v>
      </c>
      <c r="B7" s="70" t="s">
        <v>9</v>
      </c>
      <c r="C7" s="67" t="s">
        <v>186</v>
      </c>
      <c r="D7" s="72" t="s">
        <v>11</v>
      </c>
    </row>
    <row r="8" spans="1:7" s="39" customFormat="1" ht="13" thickBot="1">
      <c r="A8" s="100"/>
      <c r="B8" s="100"/>
      <c r="C8" s="100"/>
      <c r="D8" s="100"/>
    </row>
    <row r="9" spans="1:7" s="39" customFormat="1" ht="13" thickBot="1">
      <c r="A9" s="107" t="str">
        <f>'Drop Down 2'!A3</f>
        <v>Section 2: Project Objectives and Criticality (affects Impact axis)</v>
      </c>
      <c r="B9" s="108"/>
      <c r="C9" s="108"/>
      <c r="D9" s="109"/>
    </row>
    <row r="10" spans="1:7" ht="39" customHeight="1" thickBot="1">
      <c r="A10" s="73" t="str">
        <f>'Drop Down 2'!A5</f>
        <v>Relationship to Strategic Plan Elements (Goals, Commitments, Objectives &amp; SLOs)</v>
      </c>
      <c r="B10" s="74" t="s">
        <v>187</v>
      </c>
      <c r="C10" s="94" t="s">
        <v>34</v>
      </c>
      <c r="D10" s="95"/>
      <c r="E10" s="39"/>
      <c r="F10" s="39"/>
      <c r="G10" s="39"/>
    </row>
    <row r="11" spans="1:7" ht="33" customHeight="1" thickBot="1">
      <c r="A11" s="73" t="str">
        <f>'Drop Down 2'!A11</f>
        <v>Enhancement</v>
      </c>
      <c r="B11" s="75" t="s">
        <v>12</v>
      </c>
      <c r="C11" s="126" t="s">
        <v>13</v>
      </c>
      <c r="D11" s="120"/>
      <c r="E11" s="39"/>
      <c r="F11" s="39"/>
      <c r="G11" s="39"/>
    </row>
    <row r="12" spans="1:7" ht="13.5" customHeight="1" thickBot="1">
      <c r="A12" s="76" t="str">
        <f>'Drop Down 2'!A19</f>
        <v>Sponsor's Priority</v>
      </c>
      <c r="B12" s="77" t="s">
        <v>124</v>
      </c>
      <c r="C12" s="121"/>
      <c r="D12" s="122"/>
      <c r="E12" s="39"/>
      <c r="F12" s="39"/>
      <c r="G12" s="39"/>
    </row>
    <row r="13" spans="1:7" s="39" customFormat="1">
      <c r="A13" s="100"/>
      <c r="B13" s="100"/>
      <c r="C13" s="100"/>
      <c r="D13" s="100"/>
    </row>
    <row r="14" spans="1:7" ht="12" customHeight="1" thickBot="1">
      <c r="A14" s="101" t="str">
        <f>'Drop Down 2'!A24</f>
        <v>Section 3: Project Benefits (affects Impact axis)</v>
      </c>
      <c r="B14" s="102"/>
      <c r="C14" s="102"/>
      <c r="D14" s="103"/>
      <c r="E14" s="39"/>
      <c r="F14" s="39"/>
      <c r="G14" s="39"/>
    </row>
    <row r="15" spans="1:7" ht="25" thickBot="1">
      <c r="A15" s="73" t="str">
        <f>'Drop Down 2'!A26</f>
        <v>Students Who Could Benefit (directly)</v>
      </c>
      <c r="B15" s="74" t="s">
        <v>89</v>
      </c>
      <c r="C15" s="73" t="str">
        <f>'Drop Down 2'!A45</f>
        <v>Financial Impact (annual net income increase):</v>
      </c>
      <c r="D15" s="75" t="s">
        <v>105</v>
      </c>
      <c r="E15" s="39"/>
      <c r="F15" s="39"/>
      <c r="G15" s="39"/>
    </row>
    <row r="16" spans="1:7" ht="13" thickBot="1">
      <c r="A16" s="73" t="str">
        <f>'Drop Down 2'!A33</f>
        <v>Employees Who Could Benefit (directly)</v>
      </c>
      <c r="B16" s="74" t="s">
        <v>217</v>
      </c>
      <c r="C16" s="73" t="str">
        <f>'Drop Down 2'!A52</f>
        <v>Time Savings</v>
      </c>
      <c r="D16" s="75" t="s">
        <v>174</v>
      </c>
      <c r="E16" s="39"/>
      <c r="F16" s="39"/>
      <c r="G16" s="39"/>
    </row>
    <row r="17" spans="1:7" ht="17" customHeight="1" thickBot="1">
      <c r="A17" s="73" t="str">
        <f>'Drop Down 2'!A40</f>
        <v>Expected Client Satisfaction</v>
      </c>
      <c r="B17" s="75" t="s">
        <v>90</v>
      </c>
      <c r="C17" s="73" t="str">
        <f>'Drop Down 2'!A59</f>
        <v>Probability of Realizing Benefits</v>
      </c>
      <c r="D17" s="77" t="s">
        <v>78</v>
      </c>
      <c r="E17" s="39"/>
      <c r="F17" s="39"/>
      <c r="G17" s="39"/>
    </row>
    <row r="18" spans="1:7" ht="28" customHeight="1" thickBot="1">
      <c r="A18" s="79" t="str">
        <f>'Drop Down 2'!A64</f>
        <v>Unique or duplicated services</v>
      </c>
      <c r="B18" s="75" t="s">
        <v>218</v>
      </c>
      <c r="C18" s="81"/>
      <c r="D18" s="28"/>
      <c r="E18" s="39"/>
      <c r="F18" s="39"/>
      <c r="G18" s="39"/>
    </row>
    <row r="19" spans="1:7" s="39" customFormat="1">
      <c r="A19" s="100"/>
      <c r="B19" s="100"/>
      <c r="C19" s="100"/>
      <c r="D19" s="100"/>
    </row>
    <row r="20" spans="1:7" ht="12" customHeight="1" thickBot="1">
      <c r="A20" s="104" t="str">
        <f>'Drop Down 2'!A74</f>
        <v>Section 4: Project Effort (affects Effort axis)</v>
      </c>
      <c r="B20" s="105"/>
      <c r="C20" s="105"/>
      <c r="D20" s="106"/>
      <c r="E20" s="39"/>
      <c r="F20" s="39"/>
      <c r="G20" s="39"/>
    </row>
    <row r="21" spans="1:7" ht="27" customHeight="1" thickBot="1">
      <c r="A21" s="73" t="str">
        <f>'Drop Down 2'!A76</f>
        <v>Departments Involved in Implemenation (exclude ETS)</v>
      </c>
      <c r="B21" s="74" t="s">
        <v>59</v>
      </c>
      <c r="C21" s="84" t="s">
        <v>122</v>
      </c>
      <c r="D21" s="85"/>
      <c r="E21" s="39"/>
      <c r="F21" s="39"/>
      <c r="G21" s="39"/>
    </row>
    <row r="22" spans="1:7" ht="28" customHeight="1" thickBot="1">
      <c r="A22" s="73" t="str">
        <f>'Drop Down 2'!A82</f>
        <v>Business Process Changes Required</v>
      </c>
      <c r="B22" s="74" t="s">
        <v>60</v>
      </c>
      <c r="C22" s="86" t="s">
        <v>2</v>
      </c>
      <c r="D22" s="87"/>
      <c r="E22" s="39"/>
      <c r="F22" s="39"/>
      <c r="G22" s="39"/>
    </row>
    <row r="23" spans="1:7" ht="25" customHeight="1" thickBot="1">
      <c r="A23" s="73" t="str">
        <f>'Drop Down 2'!A88</f>
        <v>Additional Ongoing Support Required (functional departments)</v>
      </c>
      <c r="B23" s="78" t="s">
        <v>120</v>
      </c>
      <c r="C23" s="86"/>
      <c r="D23" s="87"/>
      <c r="E23" s="39"/>
      <c r="F23" s="39"/>
      <c r="G23" s="39"/>
    </row>
    <row r="24" spans="1:7" ht="25" customHeight="1" thickBot="1">
      <c r="A24" s="73" t="str">
        <f>'Drop Down 2'!A95</f>
        <v>Additional Ongoing Support Required (IT)</v>
      </c>
      <c r="B24" s="78" t="s">
        <v>120</v>
      </c>
      <c r="C24" s="86"/>
      <c r="D24" s="87"/>
      <c r="E24" s="39"/>
      <c r="F24" s="39"/>
      <c r="G24" s="39"/>
    </row>
    <row r="25" spans="1:7" ht="16" customHeight="1" thickBot="1">
      <c r="A25" s="73" t="str">
        <f>'Drop Down 2'!A102</f>
        <v>Implementation Hard Costs (one time)</v>
      </c>
      <c r="B25" s="75" t="s">
        <v>147</v>
      </c>
      <c r="C25" s="86"/>
      <c r="D25" s="87"/>
      <c r="E25" s="39"/>
      <c r="F25" s="39"/>
      <c r="G25" s="39"/>
    </row>
    <row r="26" spans="1:7" ht="16" customHeight="1" thickBot="1">
      <c r="A26" s="73" t="str">
        <f>'Drop Down 2'!A109</f>
        <v>Additional Ongoing Hard Costs (annual)</v>
      </c>
      <c r="B26" s="75" t="s">
        <v>103</v>
      </c>
      <c r="C26" s="86"/>
      <c r="D26" s="87"/>
      <c r="E26" s="39"/>
      <c r="F26" s="39"/>
      <c r="G26" s="39"/>
    </row>
    <row r="27" spans="1:7" ht="27" customHeight="1" thickBot="1">
      <c r="A27" s="73" t="str">
        <f>'Drop Down 2'!A116</f>
        <v>Time to Implement (includes all IT and functional department work)</v>
      </c>
      <c r="B27" s="75" t="s">
        <v>148</v>
      </c>
      <c r="C27" s="86"/>
      <c r="D27" s="87"/>
      <c r="E27" s="39"/>
      <c r="F27" s="39"/>
      <c r="G27" s="39"/>
    </row>
    <row r="28" spans="1:7" ht="37" thickBot="1">
      <c r="A28" s="73" t="str">
        <f>'Drop Down 2'!A123</f>
        <v>Complexity of Implementation:</v>
      </c>
      <c r="B28" s="74" t="s">
        <v>149</v>
      </c>
      <c r="C28" s="86"/>
      <c r="D28" s="87"/>
      <c r="E28" s="39"/>
      <c r="F28" s="39"/>
      <c r="G28" s="39"/>
    </row>
    <row r="29" spans="1:7" ht="15" customHeight="1" thickBot="1">
      <c r="A29" s="79" t="str">
        <f>'Drop Down 2'!A129</f>
        <v>Hardware / Application Hosting  by Vendor</v>
      </c>
      <c r="B29" s="74" t="s">
        <v>104</v>
      </c>
      <c r="C29" s="88"/>
      <c r="D29" s="89"/>
      <c r="E29" s="39"/>
      <c r="F29" s="39"/>
      <c r="G29" s="39"/>
    </row>
    <row r="30" spans="1:7">
      <c r="A30" s="63"/>
      <c r="B30" s="63"/>
      <c r="C30" s="63"/>
      <c r="D30" s="63"/>
      <c r="E30" s="39"/>
      <c r="F30" s="39"/>
      <c r="G30" s="39"/>
    </row>
    <row r="31" spans="1:7">
      <c r="A31" s="64" t="s">
        <v>123</v>
      </c>
      <c r="B31" s="11" t="str">
        <f>IF(B2="", "", CONCATENATE("(for: ", B2, ")"))</f>
        <v>(for: Building Automation System (BAS))</v>
      </c>
      <c r="C31" s="11"/>
      <c r="D31" s="12"/>
      <c r="E31" s="39"/>
      <c r="F31" s="39"/>
      <c r="G31" s="39"/>
    </row>
    <row r="32" spans="1:7" ht="12" customHeight="1">
      <c r="A32" s="8" t="s">
        <v>29</v>
      </c>
      <c r="B32" s="38">
        <f>IFERROR((
VLOOKUP(B10,ScoreStrategicAlignment,2,FALSE)*VLOOKUP(B10,ScoreStrategicAlignment,3,FALSE)+
VLOOKUP(B11,ScoreCriticality,2,FALSE)*VLOOKUP(B11,ScoreCriticality,3,FALSE)+
VLOOKUP(B12,ScoreSponsorsPriority,2,FALSE)*VLOOKUP(B12,ScoreSponsorsPriority,3,FALSE)+
(VLOOKUP(B15,ScoreStudents,2,FALSE)*VLOOKUP(B15,ScoreStudents,3,FALSE)+
VLOOKUP(B16,ScoreEmployees,2,FALSE)*VLOOKUP(B16,ScoreEmployees,3,FALSE))*
VLOOKUP(B17,ScoreClientSatisfaction,3,FALSE)+
VLOOKUP(D15,ScoreFinancialImpact,2,FALSE)*VLOOKUP(D15,ScoreFinancialImpact,3,FALSE)+
VLOOKUP(D16,ScoreTimeSavings,2,FALSE)*VLOOKUP(D16,ScoreTimeSavings,3,FALSE)+
VLOOKUP(D17,ScoreBenefits,2,FALSE)*VLOOKUP(D17,ScoreBenefits,3,FALSE)+
VLOOKUP(B18,ScoreUniqueServices,2,FALSE)*VLOOKUP(B18,ScoreUniqueServices,3,FALSE)
)/'Drop Down 2'!$D$69*10,0)</f>
        <v>8.0909090909090899</v>
      </c>
      <c r="C32" s="90" t="s">
        <v>177</v>
      </c>
      <c r="D32" s="91"/>
      <c r="E32" s="39"/>
      <c r="F32" s="39"/>
      <c r="G32" s="39"/>
    </row>
    <row r="33" spans="1:7">
      <c r="A33" s="8" t="s">
        <v>30</v>
      </c>
      <c r="B33" s="38">
        <f>IFERROR((
VLOOKUP(B21,ScoreDepartments,2,FALSE)*VLOOKUP(B21,ScoreDepartments,3,FALSE)+
VLOOKUP(B22,ScoreBPC,2,FALSE)*VLOOKUP(B22,ScoreBPC,3,FALSE)+
VLOOKUP(B23,ScoreNonIT_FTE,2,FALSE)*VLOOKUP(B23,ScoreNonIT_FTE,3,FALSE)+
VLOOKUP(B24,ScoreIT_FTE,2,FALSE)*VLOOKUP(B24,ScoreIT_FTE,3,FALSE)+
VLOOKUP(B25,ScoreCost,2,FALSE)*VLOOKUP(B25,ScoreCost,3,FALSE)+
VLOOKUP(B26,ScoreCostOngoing,2,FALSE)*VLOOKUP(B26,ScoreCostOngoing,3,FALSE)+
VLOOKUP(B27,ScoreTime,2,FALSE)*VLOOKUP(B27,ScoreTime,3,FALSE)+
VLOOKUP(B28,ScoreComplexity,2,FALSE)*VLOOKUP(B28,ScoreComplexity,3,FALSE)+
VLOOKUP(B29,ScoreHosting,2,FALSE)*VLOOKUP(B29,ScoreHosting,3,FALSE)
)/'Drop Down 2'!$D$133*10,0)</f>
        <v>3.0714285714285716</v>
      </c>
      <c r="C33" s="92"/>
      <c r="D33" s="93"/>
      <c r="E33" s="39"/>
      <c r="F33" s="39"/>
      <c r="G33" s="39"/>
    </row>
  </sheetData>
  <sheetCalcPr fullCalcOnLoad="1"/>
  <dataConsolidate/>
  <mergeCells count="14">
    <mergeCell ref="A1:D1"/>
    <mergeCell ref="C22:D29"/>
    <mergeCell ref="B3:D3"/>
    <mergeCell ref="A19:D19"/>
    <mergeCell ref="C32:D33"/>
    <mergeCell ref="A8:D8"/>
    <mergeCell ref="A9:D9"/>
    <mergeCell ref="A13:D13"/>
    <mergeCell ref="A14:D14"/>
    <mergeCell ref="C10:D10"/>
    <mergeCell ref="C11:D12"/>
    <mergeCell ref="B2:D2"/>
    <mergeCell ref="A20:D20"/>
    <mergeCell ref="C21:D21"/>
  </mergeCells>
  <phoneticPr fontId="7" type="noConversion"/>
  <conditionalFormatting sqref="B4">
    <cfRule type="expression" dxfId="0" priority="0" stopIfTrue="1">
      <formula>NOT(ISERROR(SEARCH("Regulatory/Legal Mandate (imposed by a governmental authority)",B4)))</formula>
    </cfRule>
  </conditionalFormatting>
  <dataValidations count="23">
    <dataValidation type="list" allowBlank="1" showInputMessage="1" showErrorMessage="1" sqref="B27">
      <formula1>Time</formula1>
    </dataValidation>
    <dataValidation type="list" allowBlank="1" showInputMessage="1" showErrorMessage="1" sqref="B17">
      <formula1>ClientSatisfaction</formula1>
    </dataValidation>
    <dataValidation type="list" allowBlank="1" showInputMessage="1" showErrorMessage="1" sqref="B25">
      <formula1>Cost</formula1>
    </dataValidation>
    <dataValidation type="list" allowBlank="1" showInputMessage="1" showErrorMessage="1" sqref="B24">
      <formula1>FTE</formula1>
    </dataValidation>
    <dataValidation type="list" allowBlank="1" showInputMessage="1" showErrorMessage="1" sqref="B19 B13">
      <formula1>LMH</formula1>
    </dataValidation>
    <dataValidation type="list" allowBlank="1" showInputMessage="1" showErrorMessage="1" sqref="B21">
      <formula1>Departments</formula1>
    </dataValidation>
    <dataValidation type="list" allowBlank="1" showInputMessage="1" showErrorMessage="1" sqref="D17:D18">
      <formula1>Benefits</formula1>
    </dataValidation>
    <dataValidation type="list" allowBlank="1" showInputMessage="1" showErrorMessage="1" sqref="D16">
      <formula1>TimeSavings</formula1>
    </dataValidation>
    <dataValidation type="list" allowBlank="1" showInputMessage="1" showErrorMessage="1" sqref="D15">
      <formula1>FinancialImpact</formula1>
    </dataValidation>
    <dataValidation type="list" allowBlank="1" showInputMessage="1" showErrorMessage="1" sqref="B15">
      <formula1>Students</formula1>
    </dataValidation>
    <dataValidation type="list" allowBlank="1" showInputMessage="1" showErrorMessage="1" sqref="B16">
      <formula1>Employees</formula1>
    </dataValidation>
    <dataValidation type="list" allowBlank="1" showInputMessage="1" showErrorMessage="1" sqref="B10">
      <formula1>StrategicAlignment</formula1>
    </dataValidation>
    <dataValidation type="list" allowBlank="1" showInputMessage="1" showErrorMessage="1" sqref="B11">
      <formula1>Criticality</formula1>
    </dataValidation>
    <dataValidation type="list" allowBlank="1" showInputMessage="1" showErrorMessage="1" sqref="B4">
      <formula1>Category</formula1>
    </dataValidation>
    <dataValidation type="list" allowBlank="1" showInputMessage="1" showErrorMessage="1" sqref="D5">
      <formula1>YN</formula1>
    </dataValidation>
    <dataValidation type="list" allowBlank="1" showInputMessage="1" showErrorMessage="1" sqref="B22">
      <formula1>BPC</formula1>
    </dataValidation>
    <dataValidation type="list" allowBlank="1" showInputMessage="1" showErrorMessage="1" sqref="B28">
      <formula1>Complexity</formula1>
    </dataValidation>
    <dataValidation type="list" allowBlank="1" showInputMessage="1" showErrorMessage="1" sqref="B26">
      <formula1>CostOngoing</formula1>
    </dataValidation>
    <dataValidation type="list" allowBlank="1" showInputMessage="1" showErrorMessage="1" sqref="D7">
      <formula1>YNNA</formula1>
    </dataValidation>
    <dataValidation type="list" allowBlank="1" showInputMessage="1" showErrorMessage="1" sqref="B12">
      <formula1>SponsorsPriority</formula1>
    </dataValidation>
    <dataValidation type="list" allowBlank="1" showInputMessage="1" showErrorMessage="1" sqref="B29">
      <formula1>Hosting</formula1>
    </dataValidation>
    <dataValidation type="list" allowBlank="1" showInputMessage="1" showErrorMessage="1" sqref="B23">
      <formula1>NonIT_FTE</formula1>
    </dataValidation>
    <dataValidation type="list" allowBlank="1" showInputMessage="1" showErrorMessage="1" sqref="B18">
      <formula1>UniqueServices</formula1>
    </dataValidation>
  </dataValidations>
  <hyperlinks>
    <hyperlink ref="A20:D20" location="Depts!A1" display="Depts!A1"/>
  </hyperlinks>
  <pageMargins left="0.25" right="0.25" top="1" bottom="0.5" header="0.3" footer="0.3"/>
  <headerFooter>
    <oddFooter>&amp;C&amp;P of &amp;N</oddFooter>
  </headerFooter>
  <extLst>
    <ext xmlns:mx="http://schemas.microsoft.com/office/mac/excel/2008/main" uri="http://schemas.microsoft.com/office/mac/excel/2008/main">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B18"/>
  <sheetViews>
    <sheetView zoomScale="200" zoomScaleNormal="200" zoomScalePageLayoutView="200" workbookViewId="0"/>
  </sheetViews>
  <sheetFormatPr baseColWidth="10" defaultColWidth="11.5" defaultRowHeight="14"/>
  <cols>
    <col min="1" max="1" width="31.5" customWidth="1"/>
    <col min="2" max="2" width="15.1640625" customWidth="1"/>
  </cols>
  <sheetData>
    <row r="1" spans="1:2" s="1" customFormat="1" ht="15" customHeight="1">
      <c r="A1" s="48" t="s">
        <v>230</v>
      </c>
      <c r="B1" s="48" t="s">
        <v>226</v>
      </c>
    </row>
    <row r="2" spans="1:2" s="1" customFormat="1" ht="15" customHeight="1">
      <c r="A2" s="52"/>
      <c r="B2" s="52"/>
    </row>
    <row r="3" spans="1:2" s="1" customFormat="1" ht="14" customHeight="1">
      <c r="A3" s="5" t="s">
        <v>128</v>
      </c>
      <c r="B3" s="43" t="s">
        <v>261</v>
      </c>
    </row>
    <row r="4" spans="1:2" s="2" customFormat="1" ht="12">
      <c r="A4" s="6" t="s">
        <v>151</v>
      </c>
      <c r="B4" s="43"/>
    </row>
    <row r="5" spans="1:2" s="2" customFormat="1" ht="12">
      <c r="A5" s="6" t="s">
        <v>65</v>
      </c>
      <c r="B5" s="43"/>
    </row>
    <row r="6" spans="1:2" s="2" customFormat="1" ht="12">
      <c r="B6" s="40"/>
    </row>
    <row r="7" spans="1:2" s="2" customFormat="1" ht="12">
      <c r="A7" s="5" t="s">
        <v>133</v>
      </c>
      <c r="B7" s="43"/>
    </row>
    <row r="8" spans="1:2" s="2" customFormat="1" ht="12">
      <c r="A8" s="6" t="s">
        <v>151</v>
      </c>
      <c r="B8" s="43" t="s">
        <v>262</v>
      </c>
    </row>
    <row r="9" spans="1:2" s="2" customFormat="1" ht="12">
      <c r="A9" s="6" t="s">
        <v>65</v>
      </c>
      <c r="B9" s="43"/>
    </row>
    <row r="10" spans="1:2" s="2" customFormat="1" ht="12">
      <c r="A10" s="6" t="s">
        <v>112</v>
      </c>
      <c r="B10" s="43"/>
    </row>
    <row r="11" spans="1:2" s="2" customFormat="1" ht="12">
      <c r="B11" s="40"/>
    </row>
    <row r="12" spans="1:2" s="4" customFormat="1" ht="12">
      <c r="A12" s="5" t="s">
        <v>96</v>
      </c>
      <c r="B12" s="43" t="s">
        <v>263</v>
      </c>
    </row>
    <row r="13" spans="1:2" s="4" customFormat="1" ht="12">
      <c r="A13" s="7" t="s">
        <v>152</v>
      </c>
      <c r="B13" s="43" t="s">
        <v>264</v>
      </c>
    </row>
    <row r="14" spans="1:2" s="4" customFormat="1" ht="12">
      <c r="A14" s="7" t="s">
        <v>62</v>
      </c>
      <c r="B14" s="43"/>
    </row>
    <row r="15" spans="1:2" s="4" customFormat="1" ht="12">
      <c r="A15" s="7" t="s">
        <v>130</v>
      </c>
      <c r="B15" s="43"/>
    </row>
    <row r="16" spans="1:2" s="4" customFormat="1" ht="12">
      <c r="A16" s="7" t="s">
        <v>135</v>
      </c>
      <c r="B16" s="43"/>
    </row>
    <row r="17" spans="1:2" s="4" customFormat="1" ht="12">
      <c r="A17" s="7" t="s">
        <v>136</v>
      </c>
      <c r="B17" s="43"/>
    </row>
    <row r="18" spans="1:2" s="4" customFormat="1" ht="12">
      <c r="A18" s="7" t="s">
        <v>134</v>
      </c>
      <c r="B18" s="43"/>
    </row>
  </sheetData>
  <sheetCalcPr fullCalcOnLoad="1"/>
  <sheetProtection sheet="1" objects="1" scenarios="1"/>
  <phoneticPr fontId="7" type="noConversion"/>
  <pageMargins left="0.75" right="0.75" top="1" bottom="1" header="0.5" footer="0.5"/>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2</vt:lpstr>
      <vt:lpstr>4</vt:lpstr>
      <vt:lpstr>5</vt:lpstr>
      <vt:lpstr>6</vt:lpstr>
      <vt:lpstr>7</vt:lpstr>
      <vt:lpstr>8</vt:lpstr>
      <vt:lpstr>9</vt:lpstr>
      <vt:lpstr>10</vt:lpstr>
      <vt:lpstr>Drop Down 1</vt:lpstr>
      <vt:lpstr>Drop Down 2</vt:lpstr>
    </vt:vector>
  </TitlesOfParts>
  <Company>Butte-Glenn Community College District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MillerAnd</dc:creator>
  <cp:lastModifiedBy>Pippa</cp:lastModifiedBy>
  <cp:lastPrinted>2011-10-25T21:23:53Z</cp:lastPrinted>
  <dcterms:created xsi:type="dcterms:W3CDTF">2009-03-31T16:24:02Z</dcterms:created>
  <dcterms:modified xsi:type="dcterms:W3CDTF">2011-11-03T18:05:30Z</dcterms:modified>
</cp:coreProperties>
</file>